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ctrlProps/ctrlProp29.xml" ContentType="application/vnd.ms-excel.controlproperties+xml"/>
  <Override PartName="/docProps/custom.xml" ContentType="application/vnd.openxmlformats-officedocument.custom-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DieseArbeitsmappe" defaultThemeVersion="124226"/>
  <mc:AlternateContent xmlns:mc="http://schemas.openxmlformats.org/markup-compatibility/2006">
    <mc:Choice Requires="x15">
      <x15ac:absPath xmlns:x15ac="http://schemas.microsoft.com/office/spreadsheetml/2010/11/ac" url="C:\Users\thoma\Documents\Thomas\Swiss Unihockey\Lizenzperiode 23-24\"/>
    </mc:Choice>
  </mc:AlternateContent>
  <xr:revisionPtr revIDLastSave="0" documentId="13_ncr:1_{224D492E-91FA-4D3C-9C84-B52B461D113A}" xr6:coauthVersionLast="47" xr6:coauthVersionMax="47" xr10:uidLastSave="{00000000-0000-0000-0000-000000000000}"/>
  <bookViews>
    <workbookView xWindow="-108" yWindow="-108" windowWidth="23256" windowHeight="12576" xr2:uid="{00000000-000D-0000-FFFF-FFFF00000000}"/>
  </bookViews>
  <sheets>
    <sheet name="Lizenzantrag" sheetId="13" r:id="rId1"/>
  </sheets>
  <definedNames>
    <definedName name="_xlnm.Print_Area" localSheetId="0">Lizenzantrag!$A$1:$N$217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9" i="13" l="1"/>
  <c r="C178" i="13"/>
  <c r="C177" i="13"/>
  <c r="C176" i="13"/>
  <c r="C175" i="13"/>
  <c r="C157" i="13"/>
  <c r="C174" i="13" s="1"/>
  <c r="C155" i="13"/>
  <c r="I59" i="13"/>
  <c r="G59" i="13"/>
  <c r="G122" i="13" s="1"/>
  <c r="E59" i="13"/>
  <c r="E122" i="13" s="1"/>
  <c r="G83" i="13"/>
  <c r="H78" i="13" s="1"/>
  <c r="E83" i="13"/>
  <c r="F81" i="13" s="1"/>
  <c r="J25" i="13"/>
  <c r="J23" i="13"/>
  <c r="J21" i="13"/>
  <c r="J18" i="13"/>
  <c r="J16" i="13"/>
  <c r="J13" i="13"/>
  <c r="J11" i="13"/>
  <c r="J49" i="13"/>
  <c r="C181" i="13"/>
  <c r="I68" i="13"/>
  <c r="J68" i="13" s="1"/>
  <c r="G68" i="13"/>
  <c r="H63" i="13" s="1"/>
  <c r="E68" i="13"/>
  <c r="E85" i="13" s="1"/>
  <c r="H50" i="13"/>
  <c r="H49" i="13"/>
  <c r="F49" i="13"/>
  <c r="F50" i="13"/>
  <c r="D50" i="13"/>
  <c r="D49" i="13"/>
  <c r="C38" i="13"/>
  <c r="E38" i="13"/>
  <c r="G133" i="13"/>
  <c r="H133" i="13" s="1"/>
  <c r="G146" i="13"/>
  <c r="H142" i="13" s="1"/>
  <c r="L137" i="13"/>
  <c r="L138" i="13" s="1"/>
  <c r="L139" i="13" s="1"/>
  <c r="L140" i="13" s="1"/>
  <c r="L141" i="13" s="1"/>
  <c r="L142" i="13" s="1"/>
  <c r="L73" i="13"/>
  <c r="L74" i="13" s="1"/>
  <c r="L75" i="13" s="1"/>
  <c r="L76" i="13" s="1"/>
  <c r="L77" i="13" s="1"/>
  <c r="L78" i="13" s="1"/>
  <c r="L79" i="13" s="1"/>
  <c r="L80" i="13" s="1"/>
  <c r="L81" i="13" s="1"/>
  <c r="L63" i="13"/>
  <c r="L64" i="13" s="1"/>
  <c r="L65" i="13" s="1"/>
  <c r="L66" i="13" s="1"/>
  <c r="L49" i="13"/>
  <c r="L50" i="13" s="1"/>
  <c r="L51" i="13" s="1"/>
  <c r="E146" i="13"/>
  <c r="F142" i="13" s="1"/>
  <c r="I148" i="13"/>
  <c r="I125" i="13"/>
  <c r="E133" i="13"/>
  <c r="F133" i="13" s="1"/>
  <c r="I128" i="13"/>
  <c r="I83" i="13"/>
  <c r="H80" i="13"/>
  <c r="H77" i="13"/>
  <c r="H75" i="13"/>
  <c r="H73" i="13"/>
  <c r="H83" i="13"/>
  <c r="F79" i="13"/>
  <c r="I138" i="13"/>
  <c r="J66" i="13"/>
  <c r="A108" i="13"/>
  <c r="J127" i="13"/>
  <c r="J126" i="13"/>
  <c r="L167" i="13"/>
  <c r="L168" i="13" s="1"/>
  <c r="L169" i="13" s="1"/>
  <c r="L170" i="13" s="1"/>
  <c r="L174" i="13" s="1"/>
  <c r="L175" i="13" s="1"/>
  <c r="L176" i="13" s="1"/>
  <c r="L177" i="13" s="1"/>
  <c r="L178" i="13" s="1"/>
  <c r="L179" i="13" s="1"/>
  <c r="L180" i="13" s="1"/>
  <c r="L181" i="13" s="1"/>
  <c r="L182" i="13" s="1"/>
  <c r="J81" i="13"/>
  <c r="J78" i="13"/>
  <c r="J77" i="13"/>
  <c r="J76" i="13"/>
  <c r="J75" i="13"/>
  <c r="J74" i="13"/>
  <c r="J73" i="13"/>
  <c r="J72" i="13"/>
  <c r="J62" i="13"/>
  <c r="J65" i="13"/>
  <c r="J64" i="13"/>
  <c r="J63" i="13"/>
  <c r="A90" i="13"/>
  <c r="P182" i="13"/>
  <c r="I144" i="13"/>
  <c r="I142" i="13"/>
  <c r="I141" i="13"/>
  <c r="I140" i="13"/>
  <c r="I139" i="13"/>
  <c r="I137" i="13"/>
  <c r="I136" i="13"/>
  <c r="I131" i="13"/>
  <c r="I130" i="13"/>
  <c r="I129" i="13"/>
  <c r="I127" i="13"/>
  <c r="I126" i="13"/>
  <c r="P181" i="13"/>
  <c r="J50" i="13"/>
  <c r="J46" i="13"/>
  <c r="I51" i="13"/>
  <c r="E51" i="13"/>
  <c r="G51" i="13"/>
  <c r="C51" i="13"/>
  <c r="H81" i="13" l="1"/>
  <c r="F136" i="13"/>
  <c r="F64" i="13"/>
  <c r="F140" i="13"/>
  <c r="H68" i="13"/>
  <c r="F144" i="13"/>
  <c r="F131" i="13"/>
  <c r="F65" i="13"/>
  <c r="F72" i="13"/>
  <c r="F80" i="13"/>
  <c r="E40" i="13"/>
  <c r="E31" i="13" s="1"/>
  <c r="F62" i="13"/>
  <c r="F66" i="13"/>
  <c r="F75" i="13"/>
  <c r="F63" i="13"/>
  <c r="F68" i="13"/>
  <c r="F76" i="13"/>
  <c r="F125" i="13"/>
  <c r="J9" i="13"/>
  <c r="E9" i="13" s="1"/>
  <c r="G85" i="13"/>
  <c r="F137" i="13"/>
  <c r="F141" i="13"/>
  <c r="H65" i="13"/>
  <c r="F74" i="13"/>
  <c r="F78" i="13"/>
  <c r="F83" i="13"/>
  <c r="I85" i="13"/>
  <c r="F129" i="13"/>
  <c r="F139" i="13"/>
  <c r="F146" i="13"/>
  <c r="F73" i="13"/>
  <c r="F77" i="13"/>
  <c r="F127" i="13"/>
  <c r="F138" i="13"/>
  <c r="H129" i="13"/>
  <c r="J129" i="13" s="1"/>
  <c r="C180" i="13" s="1"/>
  <c r="H131" i="13"/>
  <c r="H128" i="13"/>
  <c r="H126" i="13"/>
  <c r="H125" i="13"/>
  <c r="H127" i="13"/>
  <c r="H130" i="13"/>
  <c r="C159" i="13"/>
  <c r="H137" i="13"/>
  <c r="H141" i="13"/>
  <c r="H146" i="13"/>
  <c r="H139" i="13"/>
  <c r="H144" i="13"/>
  <c r="J83" i="13"/>
  <c r="I133" i="13"/>
  <c r="H62" i="13"/>
  <c r="H64" i="13"/>
  <c r="H66" i="13"/>
  <c r="H72" i="13"/>
  <c r="H74" i="13"/>
  <c r="H76" i="13"/>
  <c r="H79" i="13"/>
  <c r="F126" i="13"/>
  <c r="F128" i="13"/>
  <c r="F130" i="13"/>
  <c r="I146" i="13"/>
  <c r="H136" i="13"/>
  <c r="H138" i="13"/>
  <c r="H140" i="13"/>
</calcChain>
</file>

<file path=xl/sharedStrings.xml><?xml version="1.0" encoding="utf-8"?>
<sst xmlns="http://schemas.openxmlformats.org/spreadsheetml/2006/main" count="157" uniqueCount="140">
  <si>
    <t>Datum:</t>
  </si>
  <si>
    <t>_____________________</t>
  </si>
  <si>
    <t>Name des Vereins</t>
  </si>
  <si>
    <t>Offizielle Vereinsadresse</t>
  </si>
  <si>
    <t>Name Verantwortlicher</t>
  </si>
  <si>
    <t>Adresse Verantwortlicher</t>
  </si>
  <si>
    <t>Ligazugehörigkeit zum Zeitpunkt der Antragsstellung:</t>
  </si>
  <si>
    <t>Hallenkosten</t>
  </si>
  <si>
    <t>Art. Nr. Wegleitung</t>
  </si>
  <si>
    <t xml:space="preserve"> </t>
  </si>
  <si>
    <t>Verantwortlicher:</t>
  </si>
  <si>
    <t>Damen NLB</t>
  </si>
  <si>
    <t>Herren NLB</t>
  </si>
  <si>
    <t>Verbandsabgaben (Lizenzen usw.)</t>
  </si>
  <si>
    <t>2. Finanzen</t>
  </si>
  <si>
    <t>1. Verein</t>
  </si>
  <si>
    <t>Herren 1. Liga</t>
  </si>
  <si>
    <t>(Bilanz + Erfolgsrechnung)</t>
  </si>
  <si>
    <t>Vorstandsliste</t>
  </si>
  <si>
    <t>Protokoll Hauptversammlung</t>
  </si>
  <si>
    <r>
      <t xml:space="preserve">Folgende Unterlagen sind mit dem Lizenzantrag </t>
    </r>
    <r>
      <rPr>
        <b/>
        <u/>
        <sz val="10"/>
        <rFont val="Arial"/>
        <family val="2"/>
      </rPr>
      <t>zwingend</t>
    </r>
    <r>
      <rPr>
        <b/>
        <sz val="10"/>
        <rFont val="Arial"/>
        <family val="2"/>
      </rPr>
      <t xml:space="preserve"> einzureichen:</t>
    </r>
  </si>
  <si>
    <t>Einreichen bis:</t>
  </si>
  <si>
    <t>Die unterzeichnenden Personen bestätigen, dass sämtliche Angaben des vorliegenden Lizenzantrages korrekt</t>
  </si>
  <si>
    <t>und vollständig sind.</t>
  </si>
  <si>
    <t>Einreichen an:</t>
  </si>
  <si>
    <t>Total Aufwand</t>
  </si>
  <si>
    <t>Total Ertrag</t>
  </si>
  <si>
    <t>Ergebnis</t>
  </si>
  <si>
    <t>Präsident:   (rechtsverbindliche Unterschrift)</t>
  </si>
  <si>
    <t>JA</t>
  </si>
  <si>
    <t xml:space="preserve"> NEIN</t>
  </si>
  <si>
    <t>Unterliegt der Verein der Mehrwertsteuerpflicht?</t>
  </si>
  <si>
    <t>Wenn nein, wurde die Mehrwertsteuerpflicht mit der ESTV abgeklärt?</t>
  </si>
  <si>
    <t>Sind die Lohnbezüger durch den Verein gegen Unfall versichert?</t>
  </si>
  <si>
    <t>Wenn ja, wann ist die Abklärung erfolgt?</t>
  </si>
  <si>
    <t>Sind den zuständigen Funktionären die rechtlichen Bestimmungen</t>
  </si>
  <si>
    <t>betreffend obligatorischen Sozialversicherungen bekannt?</t>
  </si>
  <si>
    <t>Werden für alle Lohnbezüger Lohnausweise erstellt?</t>
  </si>
  <si>
    <t>Werden Löhne an quellensteuerpflichtige Personen ausbezahlt?</t>
  </si>
  <si>
    <t xml:space="preserve">3. Unterlagen </t>
  </si>
  <si>
    <t>2.2. Details zur Erfolgsrechnung</t>
  </si>
  <si>
    <t>2.1. Budget und Vorjahresvergleich</t>
  </si>
  <si>
    <t>Material- und Ausrüstungsaufwand</t>
  </si>
  <si>
    <t>Lohn Spieler (In- und Ausländer)</t>
  </si>
  <si>
    <t>Bildung und Auflösung Rückstellungen</t>
  </si>
  <si>
    <t>Lohn Trainer, Vorstand, Funktionäre und Dritte</t>
  </si>
  <si>
    <t>Spesen Trainer, Vorstand, Funktionäre und Dritte</t>
  </si>
  <si>
    <t>Spesen Spieler (In- und Ausländer)</t>
  </si>
  <si>
    <t>Werden die Beiträge für AHV/ALV/IV abgerechnet?</t>
  </si>
  <si>
    <t>Wurde die Beitragspflicht mit der zuständigen kantonalen Ausgleichskasse abgeklärt?</t>
  </si>
  <si>
    <t>Flüssige Mittel (Bank, Post, Barmittel)</t>
  </si>
  <si>
    <t>Übrige Aktiven</t>
  </si>
  <si>
    <r>
      <t xml:space="preserve">Veränderung
</t>
    </r>
    <r>
      <rPr>
        <sz val="8"/>
        <rFont val="Arial"/>
        <family val="2"/>
      </rPr>
      <t>in %</t>
    </r>
  </si>
  <si>
    <t>Verpflichtungen gegenüber Mitgliedern</t>
  </si>
  <si>
    <t>Kreditoren und kurzfristige Verpflichtungen gegenüber Dritten</t>
  </si>
  <si>
    <t>Darlehen und Bankkredite</t>
  </si>
  <si>
    <t>Rückstellungen</t>
  </si>
  <si>
    <t>Passive Rechnungsabgrenzungen</t>
  </si>
  <si>
    <t>Übrige Passiven</t>
  </si>
  <si>
    <t>Eigenkapital/Vermögen (inkl. Gewinn)</t>
  </si>
  <si>
    <t>Andere Verpflichtungen gegenüber Dritten (ausserhalb Bilanz)</t>
  </si>
  <si>
    <t>Eigenkapital (Art. 3.2 LZR)</t>
  </si>
  <si>
    <t>Alle Verbindlichkeiten (Art. 3.2 LZR)</t>
  </si>
  <si>
    <t>Zusätzlich einzureichende Unterlagen</t>
  </si>
  <si>
    <t>Material und Ausrüstungen:</t>
  </si>
  <si>
    <t>Kurzfristige Verbindlichkeiten:</t>
  </si>
  <si>
    <t>Rückstellungen:</t>
  </si>
  <si>
    <t>Eigenkapital:</t>
  </si>
  <si>
    <t>Bürgschaften und Garantien:</t>
  </si>
  <si>
    <t>4. Bemerkungen und Begründungen</t>
  </si>
  <si>
    <t>5. Bestätigung / Unterschrift</t>
  </si>
  <si>
    <t>Unterlagen zur Sozialversicherung:</t>
  </si>
  <si>
    <t>Verpflichtungen ausserhalb Bilanz:</t>
  </si>
  <si>
    <t>Wenn ja, wie lautet die MWSt-Nummer?</t>
  </si>
  <si>
    <t>2.5. Details zur Bilanz</t>
  </si>
  <si>
    <t>Kennzahlen zur Bilanz</t>
  </si>
  <si>
    <t>Darlehen und Bankkredite:</t>
  </si>
  <si>
    <t>Bestehen Bürgschaften oder wurden Garantien abgegeben?</t>
  </si>
  <si>
    <t>Bürgschafts- und Garantieverträge, falls solche bestehen.</t>
  </si>
  <si>
    <t>Rechnungsabgrenzung</t>
  </si>
  <si>
    <t>Material/Ausrüstungen</t>
  </si>
  <si>
    <t>Debitoren/Ford. Dritte</t>
  </si>
  <si>
    <t>Debitoren/Ford. Mitglieder</t>
  </si>
  <si>
    <t>Debitorenliste:</t>
  </si>
  <si>
    <t>letzter Abschuss per:</t>
  </si>
  <si>
    <t>2.3. Sozialversicherungen</t>
  </si>
  <si>
    <t>2.4. Mehrwertsteuer</t>
  </si>
  <si>
    <t>Ertrag</t>
  </si>
  <si>
    <t>Mitgliederbeiträge (aktive und passive)</t>
  </si>
  <si>
    <t>Sponsoren (Werbung)</t>
  </si>
  <si>
    <t>Suventionen (J &amp; S usw)</t>
  </si>
  <si>
    <t>Veranstaltungen/Anlässe (z.B. Eintritte, Festwirtschaft usw)</t>
  </si>
  <si>
    <t>übrige Erträge</t>
  </si>
  <si>
    <t>Gesamtertrag</t>
  </si>
  <si>
    <t>Aufwand</t>
  </si>
  <si>
    <t>übriger Aufwand</t>
  </si>
  <si>
    <t>Aufwand für Administration und Verwaltung</t>
  </si>
  <si>
    <t>Gesamtaufwand</t>
  </si>
  <si>
    <t>Aktiven</t>
  </si>
  <si>
    <t>Passiven</t>
  </si>
  <si>
    <t>Total Aktiven</t>
  </si>
  <si>
    <t>Liquidität (Art. 3.2 LZR)</t>
  </si>
  <si>
    <t>GEWINN / VERLUST (-)</t>
  </si>
  <si>
    <t xml:space="preserve">    Richtwert: 10% des Jahresaufwandes und mindestens CHF 10'000</t>
  </si>
  <si>
    <t xml:space="preserve">    Richtwert: 100%; vollständige Deckung durch flüssige Mittel und Guthaben</t>
  </si>
  <si>
    <t>Damen</t>
  </si>
  <si>
    <t>Herren</t>
  </si>
  <si>
    <t>Alter über 16 Jahre</t>
  </si>
  <si>
    <t>Alter unter 16 Jahre</t>
  </si>
  <si>
    <t>Total der Mitglieder (ohne Passive)</t>
  </si>
  <si>
    <t>Total Verein</t>
  </si>
  <si>
    <t>Pflichtteams</t>
  </si>
  <si>
    <t>Junioren U21</t>
  </si>
  <si>
    <t>Junioren U18</t>
  </si>
  <si>
    <t>Junioren U16</t>
  </si>
  <si>
    <t>Total Passiven</t>
  </si>
  <si>
    <t>1.1. Vereinsdaten</t>
  </si>
  <si>
    <t>Kontrolle KA swiss unihochey</t>
  </si>
  <si>
    <t>Telefon Privat</t>
  </si>
  <si>
    <t>Telefon Geschäft</t>
  </si>
  <si>
    <t xml:space="preserve">    Richtwert: 100%; vollständige Deckung der Verbindlichkeiten durch liquide Mittel</t>
  </si>
  <si>
    <t>Telefon Mobile</t>
  </si>
  <si>
    <t>E-Mail (muss mind. 3x wöchentlich geprüft werden)</t>
  </si>
  <si>
    <t>(Vollständig inkl. Telefon-Nr. und E-Mail)</t>
  </si>
  <si>
    <t>Debitoren swiss unihockey</t>
  </si>
  <si>
    <t>Verpflichtungen gegenüber swiss unihockey</t>
  </si>
  <si>
    <t>swiss unihockey, Haus des Sports, Talgut-Zentrum 27, CH-3063 Ittigen bei Bern</t>
  </si>
  <si>
    <t>Damen NLA</t>
  </si>
  <si>
    <t>Herren NLA</t>
  </si>
  <si>
    <r>
      <t xml:space="preserve">1.2. Mitgliederdaten  </t>
    </r>
    <r>
      <rPr>
        <b/>
        <sz val="10"/>
        <rFont val="Arial"/>
        <family val="2"/>
      </rPr>
      <t>(per 30.06.)</t>
    </r>
  </si>
  <si>
    <t>Einzureichen bis spätestens 31. August 2022</t>
  </si>
  <si>
    <t>Rechnung
2021/22</t>
  </si>
  <si>
    <t>Budget        2022/23</t>
  </si>
  <si>
    <t>Budget 2022/23</t>
  </si>
  <si>
    <t>Rechnung
2020/21</t>
  </si>
  <si>
    <t>Budget
2021/22</t>
  </si>
  <si>
    <t>Jahresrechnung 2021/22</t>
  </si>
  <si>
    <t>Revisionsbericht 2021/22</t>
  </si>
  <si>
    <t>31. August 2022 (Datum des Poststempels)</t>
  </si>
  <si>
    <t xml:space="preserve"> Lizenzantrag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</si>
</sst>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6"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b/>
      <u/>
      <sz val="10"/>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131">
    <xf numFmtId="0" fontId="0" fillId="0" borderId="0" xfId="0"/>
    <xf numFmtId="0" fontId="13" fillId="0" borderId="0" xfId="0" applyFont="1" applyProtection="1">
      <protection hidden="1"/>
    </xf>
    <xf numFmtId="0" fontId="0" fillId="0" borderId="0" xfId="0" applyBorder="1" applyAlignment="1" applyProtection="1">
      <protection hidden="1"/>
    </xf>
    <xf numFmtId="0" fontId="0" fillId="0" borderId="0" xfId="0" applyFill="1" applyProtection="1">
      <protection hidden="1"/>
    </xf>
    <xf numFmtId="0" fontId="2" fillId="0" borderId="0" xfId="0" applyFont="1" applyFill="1" applyProtection="1">
      <protection hidden="1"/>
    </xf>
    <xf numFmtId="0" fontId="14" fillId="0" borderId="0" xfId="0" applyFont="1" applyFill="1" applyProtection="1">
      <protection hidden="1"/>
    </xf>
    <xf numFmtId="0" fontId="5" fillId="0" borderId="0" xfId="0" applyFont="1" applyFill="1" applyAlignment="1" applyProtection="1">
      <alignment horizontal="center"/>
      <protection hidden="1"/>
    </xf>
    <xf numFmtId="0" fontId="9" fillId="0" borderId="0" xfId="0" applyFont="1" applyAlignment="1" applyProtection="1">
      <alignment horizontal="left" readingOrder="1"/>
      <protection hidden="1"/>
    </xf>
    <xf numFmtId="0" fontId="2" fillId="0" borderId="0" xfId="0" applyFont="1" applyFill="1" applyAlignment="1" applyProtection="1">
      <protection hidden="1"/>
    </xf>
    <xf numFmtId="0" fontId="0" fillId="0" borderId="0" xfId="0" applyFill="1" applyAlignment="1" applyProtection="1">
      <protection hidden="1"/>
    </xf>
    <xf numFmtId="0" fontId="9" fillId="0" borderId="0" xfId="0" applyFont="1" applyAlignment="1" applyProtection="1">
      <protection hidden="1"/>
    </xf>
    <xf numFmtId="0" fontId="13" fillId="0" borderId="0" xfId="0" applyFont="1" applyAlignment="1" applyProtection="1">
      <alignment horizontal="left" readingOrder="1"/>
      <protection hidden="1"/>
    </xf>
    <xf numFmtId="0" fontId="11" fillId="0" borderId="0" xfId="0" applyFont="1" applyFill="1" applyProtection="1">
      <protection hidden="1"/>
    </xf>
    <xf numFmtId="0" fontId="3" fillId="0" borderId="0" xfId="0" applyFont="1" applyFill="1" applyProtection="1">
      <protection hidden="1"/>
    </xf>
    <xf numFmtId="0" fontId="12" fillId="0" borderId="0" xfId="0" applyFont="1" applyFill="1" applyAlignment="1" applyProtection="1">
      <alignment horizontal="center"/>
      <protection hidden="1"/>
    </xf>
    <xf numFmtId="0" fontId="16" fillId="0" borderId="0" xfId="0" applyFont="1" applyFill="1" applyProtection="1">
      <protection hidden="1"/>
    </xf>
    <xf numFmtId="0" fontId="22" fillId="0" borderId="0" xfId="0" applyFont="1" applyFill="1" applyProtection="1">
      <protection hidden="1"/>
    </xf>
    <xf numFmtId="0" fontId="23" fillId="0" borderId="0" xfId="0" applyFont="1" applyFill="1" applyProtection="1">
      <protection hidden="1"/>
    </xf>
    <xf numFmtId="0" fontId="6" fillId="0" borderId="0" xfId="0" applyFont="1" applyFill="1" applyProtection="1">
      <protection hidden="1"/>
    </xf>
    <xf numFmtId="0" fontId="0" fillId="0" borderId="1" xfId="0" applyFill="1" applyBorder="1" applyProtection="1">
      <protection hidden="1"/>
    </xf>
    <xf numFmtId="0" fontId="5" fillId="0" borderId="0" xfId="0" applyFont="1" applyFill="1" applyProtection="1">
      <protection hidden="1"/>
    </xf>
    <xf numFmtId="0" fontId="8" fillId="0" borderId="0" xfId="0" applyFont="1" applyFill="1" applyAlignment="1" applyProtection="1">
      <alignment horizontal="right"/>
      <protection hidden="1"/>
    </xf>
    <xf numFmtId="0" fontId="6" fillId="0" borderId="0" xfId="0" applyFont="1" applyFill="1" applyAlignment="1" applyProtection="1">
      <alignment horizontal="left"/>
      <protection hidden="1"/>
    </xf>
    <xf numFmtId="0" fontId="6" fillId="0" borderId="0" xfId="0" applyFont="1" applyFill="1" applyBorder="1" applyProtection="1">
      <protection hidden="1"/>
    </xf>
    <xf numFmtId="0" fontId="0" fillId="0" borderId="0" xfId="0" applyFill="1" applyBorder="1" applyProtection="1">
      <protection hidden="1"/>
    </xf>
    <xf numFmtId="0" fontId="4" fillId="0" borderId="0" xfId="0" applyFont="1" applyFill="1" applyProtection="1">
      <protection hidden="1"/>
    </xf>
    <xf numFmtId="0" fontId="0" fillId="0" borderId="0" xfId="0" applyFill="1" applyAlignment="1" applyProtection="1">
      <alignment horizontal="center"/>
      <protection hidden="1"/>
    </xf>
    <xf numFmtId="0" fontId="6" fillId="0" borderId="0" xfId="0" applyFont="1" applyFill="1" applyAlignment="1" applyProtection="1">
      <protection hidden="1"/>
    </xf>
    <xf numFmtId="0" fontId="19" fillId="0" borderId="0" xfId="0" applyFont="1" applyFill="1" applyProtection="1">
      <protection hidden="1"/>
    </xf>
    <xf numFmtId="0" fontId="15" fillId="0" borderId="1" xfId="0" applyFont="1" applyFill="1" applyBorder="1" applyAlignment="1" applyProtection="1">
      <alignment horizontal="center" vertical="center" wrapText="1"/>
      <protection hidden="1"/>
    </xf>
    <xf numFmtId="0" fontId="10" fillId="0" borderId="0" xfId="0" applyFont="1" applyFill="1" applyProtection="1">
      <protection hidden="1"/>
    </xf>
    <xf numFmtId="0" fontId="26" fillId="0" borderId="0" xfId="0" applyFont="1" applyFill="1" applyProtection="1">
      <protection hidden="1"/>
    </xf>
    <xf numFmtId="165" fontId="25" fillId="0" borderId="0" xfId="1" applyNumberFormat="1" applyFont="1" applyFill="1" applyProtection="1">
      <protection hidden="1"/>
    </xf>
    <xf numFmtId="0" fontId="21" fillId="0" borderId="0" xfId="0" applyFont="1" applyFill="1" applyProtection="1">
      <protection hidden="1"/>
    </xf>
    <xf numFmtId="9" fontId="13" fillId="0" borderId="0" xfId="0" applyNumberFormat="1" applyFont="1" applyFill="1" applyProtection="1">
      <protection hidden="1"/>
    </xf>
    <xf numFmtId="3" fontId="5" fillId="0" borderId="1" xfId="0" applyNumberFormat="1" applyFont="1" applyFill="1" applyBorder="1" applyAlignment="1" applyProtection="1">
      <alignment horizontal="right"/>
      <protection hidden="1"/>
    </xf>
    <xf numFmtId="0" fontId="5" fillId="0" borderId="0" xfId="0" applyFont="1" applyFill="1" applyAlignment="1" applyProtection="1">
      <alignment horizontal="right"/>
      <protection hidden="1"/>
    </xf>
    <xf numFmtId="0" fontId="0" fillId="0" borderId="0" xfId="0" applyFill="1" applyAlignment="1" applyProtection="1">
      <alignment horizontal="right"/>
      <protection hidden="1"/>
    </xf>
    <xf numFmtId="165" fontId="8" fillId="0" borderId="0" xfId="1" applyNumberFormat="1" applyFont="1" applyFill="1" applyProtection="1">
      <protection hidden="1"/>
    </xf>
    <xf numFmtId="0" fontId="24" fillId="0" borderId="0" xfId="0" applyFont="1" applyFill="1" applyAlignment="1" applyProtection="1">
      <alignment horizontal="left"/>
      <protection hidden="1"/>
    </xf>
    <xf numFmtId="166" fontId="13" fillId="0" borderId="0" xfId="0" applyNumberFormat="1" applyFont="1" applyFill="1" applyProtection="1">
      <protection hidden="1"/>
    </xf>
    <xf numFmtId="0" fontId="6" fillId="0" borderId="0"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15" fillId="0" borderId="0" xfId="0" applyFont="1" applyFill="1" applyProtection="1">
      <protection hidden="1"/>
    </xf>
    <xf numFmtId="10" fontId="15" fillId="0" borderId="1" xfId="0" applyNumberFormat="1" applyFont="1" applyFill="1" applyBorder="1" applyAlignment="1" applyProtection="1">
      <alignment horizontal="right"/>
      <protection hidden="1"/>
    </xf>
    <xf numFmtId="0" fontId="22" fillId="0" borderId="0" xfId="0" applyFont="1" applyFill="1" applyAlignment="1" applyProtection="1">
      <alignment horizontal="right"/>
      <protection hidden="1"/>
    </xf>
    <xf numFmtId="2" fontId="18" fillId="0" borderId="0" xfId="0" applyNumberFormat="1" applyFont="1" applyFill="1" applyBorder="1" applyAlignment="1" applyProtection="1">
      <alignment horizontal="right" vertical="center" wrapText="1"/>
      <protection hidden="1"/>
    </xf>
    <xf numFmtId="0" fontId="6" fillId="0" borderId="0" xfId="0" applyFont="1" applyFill="1" applyBorder="1" applyAlignment="1" applyProtection="1">
      <alignment horizontal="center" vertical="center" wrapText="1"/>
      <protection hidden="1"/>
    </xf>
    <xf numFmtId="0" fontId="27" fillId="0" borderId="0" xfId="0" applyFont="1" applyFill="1" applyProtection="1">
      <protection hidden="1"/>
    </xf>
    <xf numFmtId="0" fontId="27" fillId="0" borderId="0" xfId="0" applyFont="1" applyFill="1" applyBorder="1" applyAlignment="1" applyProtection="1">
      <alignment vertical="center" wrapText="1"/>
      <protection hidden="1"/>
    </xf>
    <xf numFmtId="0" fontId="8" fillId="0" borderId="0" xfId="0" applyFont="1" applyFill="1" applyProtection="1">
      <protection hidden="1"/>
    </xf>
    <xf numFmtId="0" fontId="8" fillId="0" borderId="0" xfId="0" applyFont="1" applyFill="1" applyBorder="1" applyProtection="1">
      <protection hidden="1"/>
    </xf>
    <xf numFmtId="0" fontId="20" fillId="0" borderId="0" xfId="0" applyFont="1" applyFill="1" applyBorder="1" applyProtection="1">
      <protection hidden="1"/>
    </xf>
    <xf numFmtId="43" fontId="6" fillId="0" borderId="0" xfId="1" applyFont="1" applyFill="1" applyProtection="1">
      <protection hidden="1"/>
    </xf>
    <xf numFmtId="0" fontId="27" fillId="0" borderId="0" xfId="0" applyFont="1" applyFill="1" applyAlignment="1" applyProtection="1">
      <alignment horizontal="left"/>
      <protection hidden="1"/>
    </xf>
    <xf numFmtId="0" fontId="2" fillId="0" borderId="0" xfId="0" applyFont="1" applyFill="1" applyBorder="1" applyProtection="1">
      <protection hidden="1"/>
    </xf>
    <xf numFmtId="0" fontId="2" fillId="0" borderId="2" xfId="0" applyFont="1" applyFill="1" applyBorder="1" applyProtection="1">
      <protection hidden="1"/>
    </xf>
    <xf numFmtId="0" fontId="0" fillId="0" borderId="2" xfId="0" applyFill="1" applyBorder="1" applyProtection="1">
      <protection hidden="1"/>
    </xf>
    <xf numFmtId="0" fontId="12" fillId="0" borderId="2" xfId="0" applyFont="1" applyFill="1" applyBorder="1" applyAlignment="1" applyProtection="1">
      <alignment horizontal="center"/>
      <protection hidden="1"/>
    </xf>
    <xf numFmtId="0" fontId="20" fillId="0" borderId="0" xfId="0" applyFont="1" applyFill="1" applyProtection="1">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8" fillId="0" borderId="0" xfId="0" applyFont="1" applyFill="1" applyProtection="1">
      <protection hidden="1"/>
    </xf>
    <xf numFmtId="0" fontId="28" fillId="0" borderId="0" xfId="0" applyFont="1" applyFill="1" applyAlignment="1" applyProtection="1">
      <protection hidden="1"/>
    </xf>
    <xf numFmtId="165" fontId="29" fillId="0" borderId="0" xfId="1" applyNumberFormat="1" applyFont="1" applyFill="1" applyProtection="1">
      <protection hidden="1"/>
    </xf>
    <xf numFmtId="0" fontId="30" fillId="0" borderId="0" xfId="0" applyFont="1" applyFill="1" applyProtection="1">
      <protection hidden="1"/>
    </xf>
    <xf numFmtId="0" fontId="31" fillId="0" borderId="0" xfId="0" applyFont="1" applyBorder="1" applyAlignment="1" applyProtection="1">
      <protection hidden="1"/>
    </xf>
    <xf numFmtId="0" fontId="31" fillId="0" borderId="0" xfId="0" applyFont="1" applyFill="1" applyProtection="1">
      <protection hidden="1"/>
    </xf>
    <xf numFmtId="0" fontId="31" fillId="0" borderId="0" xfId="0" applyFont="1" applyFill="1" applyAlignment="1" applyProtection="1">
      <protection hidden="1"/>
    </xf>
    <xf numFmtId="0" fontId="32" fillId="0" borderId="0" xfId="0" applyFont="1" applyFill="1" applyProtection="1">
      <protection hidden="1"/>
    </xf>
    <xf numFmtId="166" fontId="33" fillId="0" borderId="0" xfId="0" applyNumberFormat="1" applyFont="1" applyFill="1" applyProtection="1">
      <protection hidden="1"/>
    </xf>
    <xf numFmtId="0" fontId="33" fillId="0" borderId="0" xfId="0" applyFont="1" applyFill="1" applyAlignment="1" applyProtection="1">
      <alignment horizontal="center"/>
      <protection hidden="1"/>
    </xf>
    <xf numFmtId="1" fontId="33" fillId="0" borderId="0" xfId="0" applyNumberFormat="1" applyFont="1" applyFill="1" applyProtection="1">
      <protection hidden="1"/>
    </xf>
    <xf numFmtId="0" fontId="34" fillId="0" borderId="0" xfId="0" applyFont="1" applyFill="1" applyProtection="1">
      <protection hidden="1"/>
    </xf>
    <xf numFmtId="0" fontId="31" fillId="0" borderId="2" xfId="0" applyFont="1" applyFill="1" applyBorder="1" applyProtection="1">
      <protection hidden="1"/>
    </xf>
    <xf numFmtId="165" fontId="35" fillId="0" borderId="0" xfId="1" applyNumberFormat="1" applyFont="1" applyFill="1" applyProtection="1">
      <protection hidden="1"/>
    </xf>
    <xf numFmtId="43" fontId="35" fillId="0" borderId="0" xfId="1" applyFont="1" applyFill="1" applyProtection="1">
      <protection hidden="1"/>
    </xf>
    <xf numFmtId="43" fontId="31" fillId="0" borderId="0" xfId="1" applyFont="1" applyFill="1" applyProtection="1">
      <protection hidden="1"/>
    </xf>
    <xf numFmtId="3" fontId="5" fillId="0" borderId="0" xfId="0" applyNumberFormat="1" applyFont="1" applyFill="1" applyBorder="1" applyAlignment="1" applyProtection="1">
      <alignment horizontal="right"/>
      <protection hidden="1"/>
    </xf>
    <xf numFmtId="10" fontId="15" fillId="0" borderId="0" xfId="0" applyNumberFormat="1" applyFont="1" applyFill="1" applyBorder="1" applyAlignment="1" applyProtection="1">
      <alignment horizontal="right"/>
      <protection hidden="1"/>
    </xf>
    <xf numFmtId="0" fontId="15" fillId="0" borderId="1" xfId="0" applyFont="1" applyFill="1" applyBorder="1" applyAlignment="1" applyProtection="1">
      <alignment horizontal="center" vertical="top" wrapText="1"/>
      <protection hidden="1"/>
    </xf>
    <xf numFmtId="0" fontId="2" fillId="0" borderId="0" xfId="0" applyFont="1" applyFill="1" applyAlignment="1" applyProtection="1">
      <alignment vertical="top" wrapText="1"/>
      <protection hidden="1"/>
    </xf>
    <xf numFmtId="0" fontId="2" fillId="0" borderId="0" xfId="0" applyFont="1" applyFill="1" applyBorder="1" applyAlignment="1" applyProtection="1">
      <alignment vertical="top" wrapText="1"/>
      <protection hidden="1"/>
    </xf>
    <xf numFmtId="0" fontId="6" fillId="0" borderId="0" xfId="0" applyFont="1" applyFill="1" applyBorder="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Fill="1" applyAlignment="1" applyProtection="1">
      <alignment horizontal="center"/>
      <protection hidden="1"/>
    </xf>
    <xf numFmtId="0" fontId="33" fillId="0" borderId="0" xfId="0" applyFont="1" applyFill="1" applyAlignment="1" applyProtection="1">
      <alignment horizontal="left"/>
      <protection hidden="1"/>
    </xf>
    <xf numFmtId="0" fontId="2" fillId="0" borderId="0"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hidden="1"/>
    </xf>
    <xf numFmtId="0" fontId="6" fillId="0" borderId="0" xfId="0" applyFont="1" applyFill="1" applyAlignment="1" applyProtection="1">
      <alignment vertical="top" wrapText="1"/>
      <protection hidden="1"/>
    </xf>
    <xf numFmtId="0" fontId="33" fillId="0" borderId="0" xfId="0" applyFont="1" applyFill="1" applyProtection="1">
      <protection hidden="1"/>
    </xf>
    <xf numFmtId="0" fontId="13" fillId="0" borderId="0" xfId="0" applyFont="1" applyFill="1" applyAlignment="1" applyProtection="1">
      <alignment horizontal="center"/>
      <protection hidden="1"/>
    </xf>
    <xf numFmtId="0" fontId="5" fillId="0" borderId="0" xfId="0" applyFont="1" applyFill="1" applyBorder="1" applyAlignment="1" applyProtection="1">
      <alignment horizontal="center" vertical="top" wrapText="1"/>
      <protection hidden="1"/>
    </xf>
    <xf numFmtId="0" fontId="2" fillId="0" borderId="0" xfId="0" applyFont="1" applyFill="1" applyBorder="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6" fillId="0" borderId="0" xfId="0" applyFont="1" applyFill="1" applyBorder="1" applyAlignment="1" applyProtection="1">
      <alignment vertical="top" wrapText="1"/>
      <protection hidden="1"/>
    </xf>
    <xf numFmtId="0" fontId="5" fillId="2" borderId="9" xfId="0" applyFont="1" applyFill="1" applyBorder="1" applyAlignment="1" applyProtection="1">
      <protection locked="0" hidden="1"/>
    </xf>
    <xf numFmtId="0" fontId="5" fillId="2" borderId="10" xfId="0" applyFont="1" applyFill="1" applyBorder="1" applyAlignment="1" applyProtection="1">
      <protection locked="0" hidden="1"/>
    </xf>
    <xf numFmtId="0" fontId="5" fillId="2" borderId="9" xfId="2" applyFont="1" applyFill="1" applyBorder="1" applyAlignment="1" applyProtection="1">
      <protection locked="0" hidden="1"/>
    </xf>
    <xf numFmtId="0" fontId="5" fillId="2" borderId="11" xfId="0" applyFont="1" applyFill="1" applyBorder="1" applyAlignment="1" applyProtection="1">
      <protection locked="0" hidden="1"/>
    </xf>
    <xf numFmtId="0" fontId="6" fillId="0" borderId="12" xfId="0" applyFont="1" applyFill="1" applyBorder="1" applyAlignment="1" applyProtection="1">
      <alignment horizontal="center"/>
      <protection hidden="1"/>
    </xf>
    <xf numFmtId="0" fontId="6" fillId="0" borderId="13" xfId="0" applyFont="1" applyFill="1" applyBorder="1" applyAlignment="1" applyProtection="1">
      <alignment horizontal="center"/>
      <protection hidden="1"/>
    </xf>
    <xf numFmtId="0" fontId="6" fillId="0" borderId="0"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6" fillId="0" borderId="0" xfId="0" applyFont="1" applyFill="1" applyAlignment="1" applyProtection="1">
      <alignment vertical="top" wrapText="1"/>
      <protection hidden="1"/>
    </xf>
    <xf numFmtId="0" fontId="5" fillId="0" borderId="0" xfId="0" applyFont="1" applyFill="1" applyBorder="1" applyAlignment="1" applyProtection="1">
      <alignment vertical="top" wrapText="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0" fillId="0" borderId="2" xfId="0" applyFill="1" applyBorder="1" applyAlignment="1" applyProtection="1">
      <protection hidden="1"/>
    </xf>
    <xf numFmtId="0" fontId="12" fillId="0" borderId="0" xfId="0" applyFont="1" applyFill="1" applyAlignment="1" applyProtection="1">
      <alignment textRotation="90"/>
      <protection hidden="1"/>
    </xf>
    <xf numFmtId="0" fontId="12" fillId="0" borderId="0" xfId="0" applyFont="1" applyAlignment="1" applyProtection="1">
      <protection hidden="1"/>
    </xf>
    <xf numFmtId="0" fontId="5" fillId="2" borderId="1" xfId="0" applyFont="1" applyFill="1" applyBorder="1" applyAlignment="1" applyProtection="1">
      <protection locked="0" hidden="1"/>
    </xf>
    <xf numFmtId="0" fontId="12" fillId="0" borderId="0" xfId="0" applyFont="1" applyFill="1" applyAlignment="1" applyProtection="1">
      <alignment horizontal="center" textRotation="90"/>
      <protection hidden="1"/>
    </xf>
    <xf numFmtId="0" fontId="12" fillId="0" borderId="0" xfId="0" applyFont="1" applyAlignment="1" applyProtection="1">
      <alignment horizontal="center"/>
      <protection hidden="1"/>
    </xf>
    <xf numFmtId="0" fontId="30" fillId="0" borderId="0" xfId="0" applyFont="1" applyFill="1" applyBorder="1" applyAlignment="1" applyProtection="1">
      <alignment horizontal="center" vertical="center" wrapText="1"/>
      <protection hidden="1"/>
    </xf>
    <xf numFmtId="10" fontId="19" fillId="0" borderId="0" xfId="0" applyNumberFormat="1" applyFont="1" applyFill="1" applyAlignment="1" applyProtection="1">
      <alignment horizontal="center"/>
      <protection hidden="1"/>
    </xf>
    <xf numFmtId="0" fontId="34" fillId="0" borderId="0" xfId="0" applyFont="1" applyFill="1" applyBorder="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cellXfs>
  <cellStyles count="3">
    <cellStyle name="Komma" xfId="1" builtinId="3"/>
    <cellStyle name="Link" xfId="2" builtinId="8"/>
    <cellStyle name="Standard" xfId="0" builtinId="0"/>
  </cellStyles>
  <dxfs count="15">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condense val="0"/>
        <extend val="0"/>
        <color indexed="9"/>
      </font>
      <fill>
        <patternFill>
          <bgColor indexed="9"/>
        </patternFill>
      </fill>
      <border>
        <left/>
        <right/>
        <top/>
        <bottom/>
      </border>
    </dxf>
    <dxf>
      <font>
        <condense val="0"/>
        <extend val="0"/>
        <color indexed="9"/>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213360</xdr:colOff>
          <xdr:row>165</xdr:row>
          <xdr:rowOff>144780</xdr:rowOff>
        </xdr:from>
        <xdr:to>
          <xdr:col>1</xdr:col>
          <xdr:colOff>99060</xdr:colOff>
          <xdr:row>167</xdr:row>
          <xdr:rowOff>22860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166</xdr:row>
          <xdr:rowOff>144780</xdr:rowOff>
        </xdr:from>
        <xdr:to>
          <xdr:col>1</xdr:col>
          <xdr:colOff>99060</xdr:colOff>
          <xdr:row>168</xdr:row>
          <xdr:rowOff>22860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99060</xdr:rowOff>
        </xdr:from>
        <xdr:to>
          <xdr:col>5</xdr:col>
          <xdr:colOff>289560</xdr:colOff>
          <xdr:row>28</xdr:row>
          <xdr:rowOff>60960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30480</xdr:rowOff>
        </xdr:from>
        <xdr:to>
          <xdr:col>7</xdr:col>
          <xdr:colOff>289560</xdr:colOff>
          <xdr:row>27</xdr:row>
          <xdr:rowOff>45720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99060</xdr:rowOff>
        </xdr:from>
        <xdr:to>
          <xdr:col>7</xdr:col>
          <xdr:colOff>289560</xdr:colOff>
          <xdr:row>29</xdr:row>
          <xdr:rowOff>60960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30480</xdr:rowOff>
        </xdr:from>
        <xdr:to>
          <xdr:col>5</xdr:col>
          <xdr:colOff>289560</xdr:colOff>
          <xdr:row>27</xdr:row>
          <xdr:rowOff>45720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164</xdr:row>
          <xdr:rowOff>114300</xdr:rowOff>
        </xdr:from>
        <xdr:to>
          <xdr:col>1</xdr:col>
          <xdr:colOff>99060</xdr:colOff>
          <xdr:row>166</xdr:row>
          <xdr:rowOff>22860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168</xdr:row>
          <xdr:rowOff>144780</xdr:rowOff>
        </xdr:from>
        <xdr:to>
          <xdr:col>1</xdr:col>
          <xdr:colOff>99060</xdr:colOff>
          <xdr:row>170</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167</xdr:row>
          <xdr:rowOff>144780</xdr:rowOff>
        </xdr:from>
        <xdr:to>
          <xdr:col>1</xdr:col>
          <xdr:colOff>99060</xdr:colOff>
          <xdr:row>169</xdr:row>
          <xdr:rowOff>22860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94</xdr:row>
          <xdr:rowOff>45720</xdr:rowOff>
        </xdr:from>
        <xdr:to>
          <xdr:col>5</xdr:col>
          <xdr:colOff>297180</xdr:colOff>
          <xdr:row>96</xdr:row>
          <xdr:rowOff>30480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94</xdr:row>
          <xdr:rowOff>45720</xdr:rowOff>
        </xdr:from>
        <xdr:to>
          <xdr:col>7</xdr:col>
          <xdr:colOff>297180</xdr:colOff>
          <xdr:row>96</xdr:row>
          <xdr:rowOff>30480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98</xdr:row>
          <xdr:rowOff>45720</xdr:rowOff>
        </xdr:from>
        <xdr:to>
          <xdr:col>5</xdr:col>
          <xdr:colOff>297180</xdr:colOff>
          <xdr:row>100</xdr:row>
          <xdr:rowOff>30480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98</xdr:row>
          <xdr:rowOff>45720</xdr:rowOff>
        </xdr:from>
        <xdr:to>
          <xdr:col>7</xdr:col>
          <xdr:colOff>297180</xdr:colOff>
          <xdr:row>100</xdr:row>
          <xdr:rowOff>30480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100</xdr:row>
          <xdr:rowOff>45720</xdr:rowOff>
        </xdr:from>
        <xdr:to>
          <xdr:col>5</xdr:col>
          <xdr:colOff>297180</xdr:colOff>
          <xdr:row>102</xdr:row>
          <xdr:rowOff>30480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100</xdr:row>
          <xdr:rowOff>45720</xdr:rowOff>
        </xdr:from>
        <xdr:to>
          <xdr:col>7</xdr:col>
          <xdr:colOff>297180</xdr:colOff>
          <xdr:row>102</xdr:row>
          <xdr:rowOff>30480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102</xdr:row>
          <xdr:rowOff>45720</xdr:rowOff>
        </xdr:from>
        <xdr:to>
          <xdr:col>5</xdr:col>
          <xdr:colOff>297180</xdr:colOff>
          <xdr:row>104</xdr:row>
          <xdr:rowOff>30480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102</xdr:row>
          <xdr:rowOff>45720</xdr:rowOff>
        </xdr:from>
        <xdr:to>
          <xdr:col>7</xdr:col>
          <xdr:colOff>297180</xdr:colOff>
          <xdr:row>104</xdr:row>
          <xdr:rowOff>30480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89</xdr:row>
          <xdr:rowOff>175260</xdr:rowOff>
        </xdr:from>
        <xdr:to>
          <xdr:col>5</xdr:col>
          <xdr:colOff>297180</xdr:colOff>
          <xdr:row>91</xdr:row>
          <xdr:rowOff>60960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92</xdr:row>
          <xdr:rowOff>45720</xdr:rowOff>
        </xdr:from>
        <xdr:to>
          <xdr:col>5</xdr:col>
          <xdr:colOff>297180</xdr:colOff>
          <xdr:row>94</xdr:row>
          <xdr:rowOff>30480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92</xdr:row>
          <xdr:rowOff>45720</xdr:rowOff>
        </xdr:from>
        <xdr:to>
          <xdr:col>7</xdr:col>
          <xdr:colOff>297180</xdr:colOff>
          <xdr:row>94</xdr:row>
          <xdr:rowOff>30480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89</xdr:row>
          <xdr:rowOff>175260</xdr:rowOff>
        </xdr:from>
        <xdr:to>
          <xdr:col>7</xdr:col>
          <xdr:colOff>297180</xdr:colOff>
          <xdr:row>91</xdr:row>
          <xdr:rowOff>60960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108</xdr:row>
          <xdr:rowOff>68580</xdr:rowOff>
        </xdr:from>
        <xdr:to>
          <xdr:col>5</xdr:col>
          <xdr:colOff>297180</xdr:colOff>
          <xdr:row>110</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68580</xdr:rowOff>
        </xdr:from>
        <xdr:to>
          <xdr:col>7</xdr:col>
          <xdr:colOff>304800</xdr:colOff>
          <xdr:row>110</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112</xdr:row>
          <xdr:rowOff>45720</xdr:rowOff>
        </xdr:from>
        <xdr:to>
          <xdr:col>5</xdr:col>
          <xdr:colOff>297180</xdr:colOff>
          <xdr:row>114</xdr:row>
          <xdr:rowOff>30480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112</xdr:row>
          <xdr:rowOff>45720</xdr:rowOff>
        </xdr:from>
        <xdr:to>
          <xdr:col>7</xdr:col>
          <xdr:colOff>297180</xdr:colOff>
          <xdr:row>114</xdr:row>
          <xdr:rowOff>30480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148</xdr:row>
          <xdr:rowOff>99060</xdr:rowOff>
        </xdr:from>
        <xdr:to>
          <xdr:col>5</xdr:col>
          <xdr:colOff>38100</xdr:colOff>
          <xdr:row>150</xdr:row>
          <xdr:rowOff>30480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632460</xdr:colOff>
          <xdr:row>148</xdr:row>
          <xdr:rowOff>99060</xdr:rowOff>
        </xdr:from>
        <xdr:to>
          <xdr:col>7</xdr:col>
          <xdr:colOff>114300</xdr:colOff>
          <xdr:row>150</xdr:row>
          <xdr:rowOff>30480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83820</xdr:rowOff>
        </xdr:from>
        <xdr:to>
          <xdr:col>7</xdr:col>
          <xdr:colOff>289560</xdr:colOff>
          <xdr:row>28</xdr:row>
          <xdr:rowOff>45720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35</xdr:row>
          <xdr:rowOff>121920</xdr:rowOff>
        </xdr:from>
        <xdr:to>
          <xdr:col>8</xdr:col>
          <xdr:colOff>38100</xdr:colOff>
          <xdr:row>37</xdr:row>
          <xdr:rowOff>68580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34</xdr:row>
          <xdr:rowOff>114300</xdr:rowOff>
        </xdr:from>
        <xdr:to>
          <xdr:col>8</xdr:col>
          <xdr:colOff>38100</xdr:colOff>
          <xdr:row>36</xdr:row>
          <xdr:rowOff>60960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33</xdr:row>
          <xdr:rowOff>30480</xdr:rowOff>
        </xdr:from>
        <xdr:to>
          <xdr:col>8</xdr:col>
          <xdr:colOff>38100</xdr:colOff>
          <xdr:row>35</xdr:row>
          <xdr:rowOff>45720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2"/>
  <sheetViews>
    <sheetView showGridLines="0" tabSelected="1" view="pageBreakPreview" zoomScale="90" zoomScaleNormal="100" zoomScaleSheetLayoutView="90" workbookViewId="0">
      <selection activeCell="C11" sqref="C11:H11"/>
    </sheetView>
  </sheetViews>
  <sheetFormatPr baseColWidth="10" defaultColWidth="11.44140625" defaultRowHeight="13.2" x14ac:dyDescent="0.25"/>
  <cols>
    <col min="1" max="1" width="6.33203125" style="3" customWidth="1"/>
    <col min="2" max="2" width="30.109375" style="3" customWidth="1"/>
    <col min="3" max="3" width="12.33203125" style="3" customWidth="1"/>
    <col min="4" max="4" width="4.6640625" style="3" customWidth="1"/>
    <col min="5" max="5" width="12.33203125" style="3" customWidth="1"/>
    <col min="6" max="6" width="4.6640625" style="3" customWidth="1"/>
    <col min="7" max="7" width="12.33203125" style="3" customWidth="1"/>
    <col min="8" max="8" width="4.6640625" style="3" customWidth="1"/>
    <col min="9" max="9" width="12.33203125" style="3" customWidth="1"/>
    <col min="10" max="10" width="4.6640625" style="67" customWidth="1"/>
    <col min="11" max="11" width="1.109375" style="3" customWidth="1"/>
    <col min="12" max="12" width="3.44140625" style="14" customWidth="1"/>
    <col min="13" max="13" width="1.109375" style="3" customWidth="1"/>
    <col min="14" max="14" width="3.33203125" style="3" customWidth="1"/>
    <col min="15" max="15" width="0.88671875" style="62" customWidth="1"/>
    <col min="16" max="17" width="11.44140625" style="67"/>
    <col min="18" max="18" width="11.44140625" style="62"/>
    <col min="19" max="16384" width="11.44140625" style="3"/>
  </cols>
  <sheetData>
    <row r="1" spans="1:18" x14ac:dyDescent="0.25">
      <c r="A1" s="1"/>
      <c r="B1" s="2"/>
      <c r="C1" s="2"/>
      <c r="D1" s="2"/>
      <c r="E1" s="2"/>
      <c r="F1" s="2"/>
      <c r="G1" s="2"/>
      <c r="H1" s="2"/>
      <c r="I1" s="2"/>
      <c r="J1" s="66"/>
      <c r="K1" s="2"/>
      <c r="L1" s="2"/>
      <c r="M1" s="2"/>
      <c r="N1" s="2"/>
    </row>
    <row r="2" spans="1:18" ht="31.8" x14ac:dyDescent="0.55000000000000004">
      <c r="A2" s="1"/>
      <c r="B2" s="4"/>
      <c r="D2" s="5" t="s">
        <v>139</v>
      </c>
      <c r="I2" s="6"/>
      <c r="L2" s="120" t="s">
        <v>8</v>
      </c>
      <c r="N2" s="117" t="s">
        <v>117</v>
      </c>
    </row>
    <row r="3" spans="1:18" ht="10.5" customHeight="1" thickBot="1" x14ac:dyDescent="0.6">
      <c r="A3" s="1"/>
      <c r="B3" s="4"/>
      <c r="C3" s="5"/>
      <c r="L3" s="120"/>
      <c r="N3" s="117"/>
    </row>
    <row r="4" spans="1:18" s="9" customFormat="1" ht="9" customHeight="1" x14ac:dyDescent="0.25">
      <c r="A4" s="7"/>
      <c r="B4" s="8"/>
      <c r="D4" s="94" t="s">
        <v>130</v>
      </c>
      <c r="E4" s="95"/>
      <c r="F4" s="95"/>
      <c r="G4" s="95"/>
      <c r="H4" s="95"/>
      <c r="I4" s="96"/>
      <c r="J4" s="68"/>
      <c r="L4" s="121"/>
      <c r="N4" s="118"/>
      <c r="O4" s="63"/>
      <c r="P4" s="68"/>
      <c r="Q4" s="68"/>
      <c r="R4" s="63"/>
    </row>
    <row r="5" spans="1:18" s="9" customFormat="1" ht="12.75" customHeight="1" thickBot="1" x14ac:dyDescent="0.3">
      <c r="A5" s="10"/>
      <c r="B5" s="8"/>
      <c r="D5" s="97"/>
      <c r="E5" s="98"/>
      <c r="F5" s="98"/>
      <c r="G5" s="98"/>
      <c r="H5" s="98"/>
      <c r="I5" s="99"/>
      <c r="J5" s="68"/>
      <c r="L5" s="121"/>
      <c r="N5" s="118"/>
      <c r="O5" s="63"/>
      <c r="P5" s="68"/>
      <c r="Q5" s="68"/>
      <c r="R5" s="63"/>
    </row>
    <row r="6" spans="1:18" s="9" customFormat="1" ht="9" customHeight="1" x14ac:dyDescent="0.25">
      <c r="A6" s="10"/>
      <c r="B6" s="8"/>
      <c r="C6" s="11"/>
      <c r="J6" s="68"/>
      <c r="L6" s="121"/>
      <c r="N6" s="118"/>
      <c r="O6" s="63"/>
      <c r="P6" s="68"/>
      <c r="Q6" s="68"/>
      <c r="R6" s="63"/>
    </row>
    <row r="7" spans="1:18" ht="126.75" customHeight="1" x14ac:dyDescent="0.3">
      <c r="A7" s="12" t="s">
        <v>15</v>
      </c>
      <c r="B7" s="13"/>
      <c r="L7" s="121"/>
      <c r="N7" s="118"/>
    </row>
    <row r="8" spans="1:18" ht="11.25" customHeight="1" x14ac:dyDescent="0.25">
      <c r="A8" s="4"/>
      <c r="B8" s="4"/>
    </row>
    <row r="9" spans="1:18" ht="15.75" customHeight="1" x14ac:dyDescent="0.3">
      <c r="A9" s="15" t="s">
        <v>116</v>
      </c>
      <c r="B9" s="4"/>
      <c r="E9" s="16" t="str">
        <f>IF(J9=0,"","Vereinsdaten unvollständig")</f>
        <v>Vereinsdaten unvollständig</v>
      </c>
      <c r="G9" s="16"/>
      <c r="J9" s="67">
        <f>SUM(J11:J25)</f>
        <v>7</v>
      </c>
      <c r="L9" s="3"/>
      <c r="N9" s="14"/>
    </row>
    <row r="10" spans="1:18" ht="8.25" customHeight="1" x14ac:dyDescent="0.25">
      <c r="A10" s="4"/>
      <c r="B10" s="4"/>
    </row>
    <row r="11" spans="1:18" ht="12.75" customHeight="1" x14ac:dyDescent="0.25">
      <c r="A11" s="18" t="s">
        <v>2</v>
      </c>
      <c r="B11" s="18"/>
      <c r="C11" s="119"/>
      <c r="D11" s="119"/>
      <c r="E11" s="119"/>
      <c r="F11" s="119"/>
      <c r="G11" s="119"/>
      <c r="H11" s="119"/>
      <c r="J11" s="69">
        <f>IF(C11="",1,0)</f>
        <v>1</v>
      </c>
      <c r="L11" s="14">
        <v>1</v>
      </c>
      <c r="N11" s="19"/>
      <c r="P11" s="69"/>
    </row>
    <row r="12" spans="1:18" ht="3.75" customHeight="1" x14ac:dyDescent="0.25">
      <c r="A12" s="18"/>
      <c r="B12" s="18"/>
    </row>
    <row r="13" spans="1:18" ht="12.75" customHeight="1" x14ac:dyDescent="0.25">
      <c r="A13" s="18" t="s">
        <v>3</v>
      </c>
      <c r="B13" s="18"/>
      <c r="C13" s="101"/>
      <c r="D13" s="104"/>
      <c r="E13" s="104"/>
      <c r="F13" s="104"/>
      <c r="G13" s="104"/>
      <c r="H13" s="102"/>
      <c r="J13" s="69">
        <f>IF(C13="",1,0)</f>
        <v>1</v>
      </c>
      <c r="L13" s="14">
        <v>2</v>
      </c>
      <c r="N13" s="19"/>
      <c r="P13" s="69"/>
    </row>
    <row r="14" spans="1:18" ht="12.75" customHeight="1" x14ac:dyDescent="0.25">
      <c r="A14" s="18"/>
      <c r="B14" s="18"/>
      <c r="C14" s="101"/>
      <c r="D14" s="104"/>
      <c r="E14" s="104"/>
      <c r="F14" s="104"/>
      <c r="G14" s="104"/>
      <c r="H14" s="102"/>
    </row>
    <row r="15" spans="1:18" ht="3.75" customHeight="1" x14ac:dyDescent="0.25">
      <c r="A15" s="18"/>
      <c r="B15" s="18"/>
    </row>
    <row r="16" spans="1:18" ht="12.75" customHeight="1" x14ac:dyDescent="0.25">
      <c r="A16" s="18" t="s">
        <v>4</v>
      </c>
      <c r="B16" s="18"/>
      <c r="C16" s="101"/>
      <c r="D16" s="104"/>
      <c r="E16" s="104"/>
      <c r="F16" s="104"/>
      <c r="G16" s="104"/>
      <c r="H16" s="102"/>
      <c r="J16" s="69">
        <f>IF(C16="",1,0)</f>
        <v>1</v>
      </c>
      <c r="L16" s="14">
        <v>3</v>
      </c>
      <c r="N16" s="19"/>
      <c r="P16" s="69"/>
    </row>
    <row r="17" spans="1:16" ht="3.75" customHeight="1" x14ac:dyDescent="0.25">
      <c r="A17" s="18"/>
      <c r="B17" s="18"/>
      <c r="C17" s="20"/>
      <c r="D17" s="20"/>
      <c r="E17" s="20"/>
      <c r="F17" s="20"/>
      <c r="G17" s="20"/>
      <c r="H17" s="20"/>
    </row>
    <row r="18" spans="1:16" ht="12.75" customHeight="1" x14ac:dyDescent="0.25">
      <c r="A18" s="18" t="s">
        <v>5</v>
      </c>
      <c r="B18" s="18"/>
      <c r="C18" s="101"/>
      <c r="D18" s="104"/>
      <c r="E18" s="104"/>
      <c r="F18" s="104"/>
      <c r="G18" s="104"/>
      <c r="H18" s="102"/>
      <c r="J18" s="69">
        <f>IF(C18="",1,0)</f>
        <v>1</v>
      </c>
      <c r="L18" s="14">
        <v>4</v>
      </c>
      <c r="N18" s="19"/>
      <c r="P18" s="69"/>
    </row>
    <row r="19" spans="1:16" ht="12.75" customHeight="1" x14ac:dyDescent="0.25">
      <c r="A19" s="18"/>
      <c r="B19" s="18"/>
      <c r="C19" s="101"/>
      <c r="D19" s="104"/>
      <c r="E19" s="104"/>
      <c r="F19" s="104"/>
      <c r="G19" s="104"/>
      <c r="H19" s="102"/>
    </row>
    <row r="20" spans="1:16" ht="3.75" customHeight="1" x14ac:dyDescent="0.25">
      <c r="A20" s="18"/>
      <c r="B20" s="18"/>
    </row>
    <row r="21" spans="1:16" ht="12.75" customHeight="1" x14ac:dyDescent="0.25">
      <c r="A21" s="18" t="s">
        <v>118</v>
      </c>
      <c r="B21" s="18"/>
      <c r="C21" s="101"/>
      <c r="D21" s="102"/>
      <c r="E21" s="105" t="s">
        <v>119</v>
      </c>
      <c r="F21" s="106"/>
      <c r="G21" s="101"/>
      <c r="H21" s="102"/>
      <c r="J21" s="69">
        <f>IF(C21="",IF(G21="",1,0),0)</f>
        <v>1</v>
      </c>
      <c r="L21" s="14">
        <v>5</v>
      </c>
      <c r="N21" s="19"/>
      <c r="P21" s="69"/>
    </row>
    <row r="22" spans="1:16" ht="3.75" customHeight="1" x14ac:dyDescent="0.25">
      <c r="A22" s="18"/>
      <c r="B22" s="18"/>
    </row>
    <row r="23" spans="1:16" ht="12.75" customHeight="1" x14ac:dyDescent="0.25">
      <c r="A23" s="18" t="s">
        <v>121</v>
      </c>
      <c r="B23" s="18"/>
      <c r="C23" s="101"/>
      <c r="D23" s="102"/>
      <c r="E23" s="21"/>
      <c r="G23" s="21"/>
      <c r="J23" s="69">
        <f>IF(C23="",1,0)</f>
        <v>1</v>
      </c>
      <c r="N23" s="14"/>
      <c r="P23" s="69"/>
    </row>
    <row r="24" spans="1:16" ht="3.75" customHeight="1" x14ac:dyDescent="0.25">
      <c r="A24" s="18"/>
      <c r="B24" s="18"/>
    </row>
    <row r="25" spans="1:16" ht="12.75" customHeight="1" x14ac:dyDescent="0.25">
      <c r="A25" s="18" t="s">
        <v>122</v>
      </c>
      <c r="B25" s="18"/>
      <c r="C25" s="103"/>
      <c r="D25" s="104"/>
      <c r="E25" s="104"/>
      <c r="F25" s="104"/>
      <c r="G25" s="104"/>
      <c r="H25" s="102"/>
      <c r="J25" s="69">
        <f>IF(C25="",1,0)</f>
        <v>1</v>
      </c>
      <c r="L25" s="14">
        <v>6</v>
      </c>
      <c r="N25" s="19"/>
      <c r="P25" s="69"/>
    </row>
    <row r="26" spans="1:16" ht="7.5" customHeight="1" x14ac:dyDescent="0.25">
      <c r="A26" s="18"/>
      <c r="B26" s="18"/>
      <c r="L26" s="3"/>
    </row>
    <row r="27" spans="1:16" ht="12" customHeight="1" x14ac:dyDescent="0.25">
      <c r="A27" s="18" t="s">
        <v>6</v>
      </c>
      <c r="B27" s="18"/>
      <c r="E27" s="22" t="s">
        <v>127</v>
      </c>
      <c r="F27" s="18"/>
      <c r="G27" s="22" t="s">
        <v>128</v>
      </c>
      <c r="L27" s="14">
        <v>7</v>
      </c>
      <c r="N27" s="19"/>
    </row>
    <row r="28" spans="1:16" ht="12" customHeight="1" x14ac:dyDescent="0.25">
      <c r="A28" s="18"/>
      <c r="B28" s="18"/>
      <c r="E28" s="22" t="s">
        <v>11</v>
      </c>
      <c r="F28" s="18"/>
      <c r="G28" s="22" t="s">
        <v>12</v>
      </c>
    </row>
    <row r="29" spans="1:16" ht="12" customHeight="1" x14ac:dyDescent="0.25">
      <c r="A29" s="18"/>
      <c r="B29" s="18"/>
      <c r="E29" s="18"/>
      <c r="F29" s="18"/>
      <c r="G29" s="22" t="s">
        <v>16</v>
      </c>
    </row>
    <row r="30" spans="1:16" ht="12" customHeight="1" x14ac:dyDescent="0.25">
      <c r="A30" s="18"/>
      <c r="B30" s="18"/>
      <c r="E30" s="18"/>
      <c r="F30" s="18"/>
      <c r="G30" s="22"/>
    </row>
    <row r="31" spans="1:16" ht="15.6" x14ac:dyDescent="0.3">
      <c r="A31" s="15" t="s">
        <v>129</v>
      </c>
      <c r="B31" s="25"/>
      <c r="E31" s="16" t="str">
        <f>IF(E40=0,"Mitgliederdaten unvollständig","")</f>
        <v>Mitgliederdaten unvollständig</v>
      </c>
      <c r="I31" s="4"/>
    </row>
    <row r="32" spans="1:16" ht="6" customHeight="1" x14ac:dyDescent="0.25">
      <c r="A32" s="4"/>
      <c r="B32" s="4"/>
    </row>
    <row r="33" spans="1:21" ht="12" customHeight="1" x14ac:dyDescent="0.25">
      <c r="A33" s="112"/>
      <c r="B33" s="112"/>
      <c r="C33" s="80" t="s">
        <v>105</v>
      </c>
      <c r="D33" s="26"/>
      <c r="E33" s="80" t="s">
        <v>106</v>
      </c>
      <c r="F33" s="26"/>
      <c r="G33" s="80" t="s">
        <v>111</v>
      </c>
      <c r="L33" s="14">
        <v>8</v>
      </c>
      <c r="N33" s="19"/>
    </row>
    <row r="34" spans="1:21" ht="6.75" customHeight="1" x14ac:dyDescent="0.25">
      <c r="A34" s="81"/>
      <c r="B34" s="81"/>
      <c r="C34" s="82"/>
      <c r="E34" s="82"/>
    </row>
    <row r="35" spans="1:21" ht="12.75" customHeight="1" x14ac:dyDescent="0.25">
      <c r="A35" s="100" t="s">
        <v>107</v>
      </c>
      <c r="B35" s="100"/>
      <c r="C35" s="84"/>
      <c r="D35" s="85"/>
      <c r="E35" s="84"/>
      <c r="F35" s="85"/>
      <c r="G35" s="3" t="s">
        <v>112</v>
      </c>
      <c r="H35" s="4"/>
      <c r="J35" s="86"/>
    </row>
    <row r="36" spans="1:21" ht="12.75" customHeight="1" x14ac:dyDescent="0.25">
      <c r="A36" s="100" t="s">
        <v>108</v>
      </c>
      <c r="B36" s="100"/>
      <c r="C36" s="84"/>
      <c r="D36" s="87"/>
      <c r="E36" s="84"/>
      <c r="F36" s="85"/>
      <c r="G36" s="3" t="s">
        <v>113</v>
      </c>
      <c r="J36" s="86"/>
    </row>
    <row r="37" spans="1:21" ht="12.75" customHeight="1" x14ac:dyDescent="0.25">
      <c r="A37" s="83"/>
      <c r="B37" s="83"/>
      <c r="C37" s="93"/>
      <c r="D37" s="93"/>
      <c r="E37" s="93"/>
      <c r="F37" s="93"/>
      <c r="G37" s="3" t="s">
        <v>114</v>
      </c>
      <c r="J37" s="86"/>
    </row>
    <row r="38" spans="1:21" ht="12.75" customHeight="1" x14ac:dyDescent="0.25">
      <c r="A38" s="100" t="s">
        <v>109</v>
      </c>
      <c r="B38" s="100"/>
      <c r="C38" s="88">
        <f>SUM(C35:C36)</f>
        <v>0</v>
      </c>
      <c r="D38" s="87"/>
      <c r="E38" s="88">
        <f>SUM(E35:E36)</f>
        <v>0</v>
      </c>
      <c r="F38" s="85"/>
      <c r="J38" s="86"/>
      <c r="L38" s="14">
        <v>9</v>
      </c>
      <c r="N38" s="19"/>
    </row>
    <row r="39" spans="1:21" ht="6" customHeight="1" x14ac:dyDescent="0.25">
      <c r="A39" s="89"/>
      <c r="B39" s="89"/>
      <c r="C39" s="81"/>
      <c r="D39" s="81"/>
      <c r="E39" s="87"/>
      <c r="F39" s="26"/>
      <c r="J39" s="90"/>
      <c r="L39" s="91"/>
    </row>
    <row r="40" spans="1:21" ht="12.75" customHeight="1" x14ac:dyDescent="0.25">
      <c r="A40" s="89"/>
      <c r="B40" s="89"/>
      <c r="C40" s="111" t="s">
        <v>110</v>
      </c>
      <c r="D40" s="100"/>
      <c r="E40" s="88">
        <f>C38+E38</f>
        <v>0</v>
      </c>
      <c r="F40" s="26"/>
      <c r="L40" s="14">
        <v>10</v>
      </c>
      <c r="N40" s="19"/>
    </row>
    <row r="41" spans="1:21" ht="6" customHeight="1" x14ac:dyDescent="0.25">
      <c r="A41" s="89"/>
      <c r="B41" s="89"/>
      <c r="C41" s="89"/>
      <c r="D41" s="83"/>
      <c r="E41" s="92"/>
      <c r="F41" s="26"/>
      <c r="N41" s="24"/>
    </row>
    <row r="42" spans="1:21" ht="17.399999999999999" x14ac:dyDescent="0.3">
      <c r="A42" s="12" t="s">
        <v>14</v>
      </c>
      <c r="B42" s="4"/>
    </row>
    <row r="43" spans="1:21" x14ac:dyDescent="0.25">
      <c r="A43" s="4"/>
      <c r="B43" s="4"/>
    </row>
    <row r="44" spans="1:21" ht="15.6" x14ac:dyDescent="0.3">
      <c r="A44" s="15" t="s">
        <v>41</v>
      </c>
      <c r="B44" s="25"/>
      <c r="E44" s="16"/>
      <c r="L44" s="3"/>
    </row>
    <row r="45" spans="1:21" ht="6.75" customHeight="1" x14ac:dyDescent="0.3">
      <c r="A45" s="15"/>
      <c r="B45" s="25"/>
      <c r="G45" s="27"/>
      <c r="N45" s="24"/>
    </row>
    <row r="46" spans="1:21" ht="12.75" customHeight="1" x14ac:dyDescent="0.3">
      <c r="A46" s="15"/>
      <c r="B46" s="25"/>
      <c r="G46" s="27" t="s">
        <v>84</v>
      </c>
      <c r="I46" s="60"/>
      <c r="J46" s="67">
        <f>IF(I46=0,1,0)</f>
        <v>1</v>
      </c>
      <c r="L46" s="14">
        <v>11</v>
      </c>
      <c r="N46" s="19"/>
      <c r="S46" s="17"/>
      <c r="T46" s="17"/>
      <c r="U46" s="17"/>
    </row>
    <row r="47" spans="1:21" ht="9" customHeight="1" x14ac:dyDescent="0.3">
      <c r="A47" s="25"/>
      <c r="B47" s="25"/>
      <c r="S47" s="17"/>
      <c r="T47" s="17"/>
      <c r="U47" s="17"/>
    </row>
    <row r="48" spans="1:21" ht="22.5" customHeight="1" x14ac:dyDescent="0.3">
      <c r="A48" s="28"/>
      <c r="B48" s="25"/>
      <c r="C48" s="29" t="s">
        <v>134</v>
      </c>
      <c r="E48" s="29" t="s">
        <v>135</v>
      </c>
      <c r="F48" s="30"/>
      <c r="G48" s="29" t="s">
        <v>131</v>
      </c>
      <c r="H48" s="31"/>
      <c r="I48" s="29" t="s">
        <v>132</v>
      </c>
      <c r="P48" s="75"/>
      <c r="S48" s="17"/>
      <c r="T48" s="17"/>
      <c r="U48" s="17"/>
    </row>
    <row r="49" spans="1:21" ht="12.75" customHeight="1" x14ac:dyDescent="0.25">
      <c r="A49" s="18" t="s">
        <v>25</v>
      </c>
      <c r="B49" s="33"/>
      <c r="C49" s="61"/>
      <c r="D49" s="34" t="e">
        <f>(E49-C49)/C49</f>
        <v>#DIV/0!</v>
      </c>
      <c r="E49" s="61"/>
      <c r="F49" s="34" t="e">
        <f>(G49-E49)/E49</f>
        <v>#DIV/0!</v>
      </c>
      <c r="G49" s="61"/>
      <c r="H49" s="34" t="e">
        <f>(I49-G49)/G49</f>
        <v>#DIV/0!</v>
      </c>
      <c r="I49" s="61"/>
      <c r="J49" s="67">
        <f>IF(I49=0,1,0)</f>
        <v>1</v>
      </c>
      <c r="L49" s="14">
        <f>+L46+1</f>
        <v>12</v>
      </c>
      <c r="N49" s="19"/>
      <c r="S49" s="32"/>
      <c r="T49" s="17"/>
      <c r="U49" s="17"/>
    </row>
    <row r="50" spans="1:21" ht="12.75" customHeight="1" x14ac:dyDescent="0.25">
      <c r="A50" s="18" t="s">
        <v>26</v>
      </c>
      <c r="B50" s="33"/>
      <c r="C50" s="61"/>
      <c r="D50" s="34" t="e">
        <f>(E50-C50)/C50</f>
        <v>#DIV/0!</v>
      </c>
      <c r="E50" s="61"/>
      <c r="F50" s="34" t="e">
        <f>(G50-E50)/E50</f>
        <v>#DIV/0!</v>
      </c>
      <c r="G50" s="61"/>
      <c r="H50" s="34" t="e">
        <f>(I50-G50)/G50</f>
        <v>#DIV/0!</v>
      </c>
      <c r="I50" s="61"/>
      <c r="J50" s="67">
        <f>IF(I50=0,1,0)</f>
        <v>1</v>
      </c>
      <c r="L50" s="14">
        <f>+L49+1</f>
        <v>13</v>
      </c>
      <c r="N50" s="19"/>
      <c r="S50" s="32"/>
      <c r="T50" s="17"/>
      <c r="U50" s="17"/>
    </row>
    <row r="51" spans="1:21" ht="12.75" customHeight="1" x14ac:dyDescent="0.25">
      <c r="A51" s="18" t="s">
        <v>27</v>
      </c>
      <c r="B51" s="33"/>
      <c r="C51" s="35">
        <f>C50-C49</f>
        <v>0</v>
      </c>
      <c r="E51" s="35">
        <f>E50-E49</f>
        <v>0</v>
      </c>
      <c r="F51" s="36"/>
      <c r="G51" s="35">
        <f>G50-G49</f>
        <v>0</v>
      </c>
      <c r="H51" s="6"/>
      <c r="I51" s="35">
        <f>I50-I49</f>
        <v>0</v>
      </c>
      <c r="L51" s="14">
        <f>+L50+1</f>
        <v>14</v>
      </c>
      <c r="N51" s="19"/>
      <c r="P51" s="75"/>
      <c r="Q51" s="76"/>
      <c r="R51" s="64"/>
      <c r="S51" s="32"/>
      <c r="T51" s="17"/>
      <c r="U51" s="17"/>
    </row>
    <row r="52" spans="1:21" ht="15" hidden="1" customHeight="1" x14ac:dyDescent="0.25">
      <c r="A52" s="18"/>
      <c r="B52" s="33"/>
      <c r="H52" s="14"/>
      <c r="I52" s="37"/>
      <c r="P52" s="75"/>
      <c r="Q52" s="77"/>
      <c r="R52" s="64"/>
      <c r="S52" s="32"/>
      <c r="T52" s="17"/>
      <c r="U52" s="17"/>
    </row>
    <row r="53" spans="1:21" ht="15" hidden="1" customHeight="1" x14ac:dyDescent="0.25">
      <c r="A53" s="4"/>
      <c r="B53" s="4"/>
      <c r="C53" s="4"/>
      <c r="D53" s="4"/>
      <c r="E53" s="4"/>
      <c r="F53" s="4"/>
      <c r="G53" s="4"/>
      <c r="H53" s="4"/>
      <c r="I53" s="4"/>
      <c r="K53" s="4"/>
      <c r="L53" s="4"/>
      <c r="M53" s="4"/>
      <c r="N53" s="4"/>
      <c r="P53" s="75"/>
      <c r="R53" s="64"/>
      <c r="S53" s="38"/>
    </row>
    <row r="54" spans="1:21" ht="15" hidden="1" customHeight="1" x14ac:dyDescent="0.25">
      <c r="A54" s="4"/>
      <c r="B54" s="4"/>
      <c r="C54" s="4"/>
      <c r="D54" s="4"/>
      <c r="E54" s="4"/>
      <c r="F54" s="4"/>
      <c r="G54" s="4"/>
      <c r="H54" s="4"/>
      <c r="I54" s="4"/>
      <c r="K54" s="4"/>
      <c r="L54" s="4"/>
      <c r="M54" s="4"/>
      <c r="N54" s="4"/>
      <c r="P54" s="75"/>
      <c r="Q54" s="75"/>
      <c r="R54" s="64"/>
      <c r="S54" s="38"/>
    </row>
    <row r="55" spans="1:21" ht="9" customHeight="1" x14ac:dyDescent="0.25">
      <c r="A55" s="4"/>
      <c r="B55" s="4"/>
      <c r="C55" s="4"/>
      <c r="D55" s="4"/>
      <c r="E55" s="4"/>
      <c r="F55" s="4"/>
      <c r="G55" s="4"/>
      <c r="H55" s="4"/>
    </row>
    <row r="56" spans="1:21" ht="27" customHeight="1" x14ac:dyDescent="0.25">
      <c r="A56" s="22"/>
      <c r="B56" s="18"/>
      <c r="G56" s="18"/>
      <c r="H56" s="18"/>
      <c r="I56" s="18"/>
      <c r="P56" s="73"/>
      <c r="Q56" s="73"/>
      <c r="R56" s="65"/>
    </row>
    <row r="57" spans="1:21" ht="15.6" x14ac:dyDescent="0.3">
      <c r="A57" s="15" t="s">
        <v>40</v>
      </c>
      <c r="B57" s="25"/>
      <c r="L57" s="3"/>
    </row>
    <row r="58" spans="1:21" ht="9.75" customHeight="1" x14ac:dyDescent="0.25">
      <c r="A58" s="4"/>
      <c r="B58" s="4"/>
    </row>
    <row r="59" spans="1:21" ht="22.5" customHeight="1" x14ac:dyDescent="0.25">
      <c r="A59" s="4"/>
      <c r="B59" s="4"/>
      <c r="E59" s="29" t="str">
        <f>+C48</f>
        <v>Rechnung
2020/21</v>
      </c>
      <c r="G59" s="29" t="str">
        <f>+G48</f>
        <v>Rechnung
2021/22</v>
      </c>
      <c r="I59" s="29" t="str">
        <f>+I48</f>
        <v>Budget        2022/23</v>
      </c>
    </row>
    <row r="60" spans="1:21" ht="9.75" customHeight="1" x14ac:dyDescent="0.25">
      <c r="A60" s="4"/>
      <c r="B60" s="4"/>
    </row>
    <row r="61" spans="1:21" ht="12.75" customHeight="1" x14ac:dyDescent="0.25">
      <c r="A61" s="110" t="s">
        <v>87</v>
      </c>
      <c r="B61" s="110"/>
      <c r="J61" s="3"/>
      <c r="L61" s="3"/>
    </row>
    <row r="62" spans="1:21" ht="12.75" customHeight="1" x14ac:dyDescent="0.25">
      <c r="A62" s="107" t="s">
        <v>88</v>
      </c>
      <c r="B62" s="107"/>
      <c r="E62" s="61"/>
      <c r="F62" s="40">
        <f>+E62/($E$68+0.000001)</f>
        <v>0</v>
      </c>
      <c r="G62" s="61"/>
      <c r="H62" s="40">
        <f>+G62/($G$68+0.000001)</f>
        <v>0</v>
      </c>
      <c r="I62" s="61"/>
      <c r="J62" s="70">
        <f>+I62/(I$61+0.0001)</f>
        <v>0</v>
      </c>
      <c r="L62" s="14">
        <v>15</v>
      </c>
      <c r="N62" s="19"/>
    </row>
    <row r="63" spans="1:21" ht="12.75" customHeight="1" x14ac:dyDescent="0.25">
      <c r="A63" s="107" t="s">
        <v>89</v>
      </c>
      <c r="B63" s="107"/>
      <c r="E63" s="61"/>
      <c r="F63" s="40">
        <f>+E63/($E$68+0.000001)</f>
        <v>0</v>
      </c>
      <c r="G63" s="61"/>
      <c r="H63" s="40">
        <f>+G63/($G$68+0.000001)</f>
        <v>0</v>
      </c>
      <c r="I63" s="61"/>
      <c r="J63" s="70">
        <f>+I63/(I$61+0.0001)</f>
        <v>0</v>
      </c>
      <c r="L63" s="14">
        <f>+L62+1</f>
        <v>16</v>
      </c>
      <c r="N63" s="19"/>
    </row>
    <row r="64" spans="1:21" ht="12.75" customHeight="1" x14ac:dyDescent="0.25">
      <c r="A64" s="108" t="s">
        <v>90</v>
      </c>
      <c r="B64" s="108"/>
      <c r="C64" s="108"/>
      <c r="E64" s="61"/>
      <c r="F64" s="40">
        <f>+E64/($E$68+0.000001)</f>
        <v>0</v>
      </c>
      <c r="G64" s="61"/>
      <c r="H64" s="40">
        <f>+G64/($G$68+0.000001)</f>
        <v>0</v>
      </c>
      <c r="I64" s="61"/>
      <c r="J64" s="70">
        <f>+I64/(I$61+0.0001)</f>
        <v>0</v>
      </c>
      <c r="L64" s="14">
        <f>+L63+1</f>
        <v>17</v>
      </c>
      <c r="N64" s="19"/>
    </row>
    <row r="65" spans="1:14" ht="12.75" customHeight="1" x14ac:dyDescent="0.25">
      <c r="A65" s="108" t="s">
        <v>91</v>
      </c>
      <c r="B65" s="108"/>
      <c r="C65" s="108"/>
      <c r="E65" s="61"/>
      <c r="F65" s="40">
        <f>+E65/($E$68+0.000001)</f>
        <v>0</v>
      </c>
      <c r="G65" s="61"/>
      <c r="H65" s="40">
        <f>+G65/($G$68+0.000001)</f>
        <v>0</v>
      </c>
      <c r="I65" s="61"/>
      <c r="J65" s="70">
        <f>+I65/(I$61+0.0001)</f>
        <v>0</v>
      </c>
      <c r="L65" s="14">
        <f>+L64+1</f>
        <v>18</v>
      </c>
      <c r="N65" s="19"/>
    </row>
    <row r="66" spans="1:14" ht="12.75" customHeight="1" x14ac:dyDescent="0.25">
      <c r="A66" s="107" t="s">
        <v>92</v>
      </c>
      <c r="B66" s="107"/>
      <c r="E66" s="61"/>
      <c r="F66" s="40">
        <f>+E66/($E$68+0.000001)</f>
        <v>0</v>
      </c>
      <c r="G66" s="61"/>
      <c r="H66" s="40">
        <f>+G66/($G$68+0.000001)</f>
        <v>0</v>
      </c>
      <c r="I66" s="61"/>
      <c r="J66" s="70">
        <f>+I66/(I$61+0.0001)</f>
        <v>0</v>
      </c>
      <c r="L66" s="14">
        <f>+L65+1</f>
        <v>19</v>
      </c>
      <c r="N66" s="19"/>
    </row>
    <row r="67" spans="1:14" ht="6" customHeight="1" x14ac:dyDescent="0.25">
      <c r="A67" s="41"/>
      <c r="B67" s="41"/>
      <c r="J67" s="3"/>
      <c r="L67" s="3"/>
    </row>
    <row r="68" spans="1:14" ht="12.75" customHeight="1" x14ac:dyDescent="0.25">
      <c r="A68" s="107" t="s">
        <v>93</v>
      </c>
      <c r="B68" s="107"/>
      <c r="E68" s="35">
        <f>SUM(E62:E66)</f>
        <v>0</v>
      </c>
      <c r="F68" s="40">
        <f>+E68/($E$68+0.000001)</f>
        <v>0</v>
      </c>
      <c r="G68" s="35">
        <f>SUM(G62:G66)</f>
        <v>0</v>
      </c>
      <c r="H68" s="40">
        <f>+G68/($G$68+0.000001)</f>
        <v>0</v>
      </c>
      <c r="I68" s="35">
        <f>SUM(I62:I66)</f>
        <v>0</v>
      </c>
      <c r="J68" s="70">
        <f>+I68/(I$61+0.0001)</f>
        <v>0</v>
      </c>
      <c r="L68" s="14">
        <v>20</v>
      </c>
      <c r="N68" s="19"/>
    </row>
    <row r="69" spans="1:14" ht="12.75" customHeight="1" x14ac:dyDescent="0.25">
      <c r="A69" s="41"/>
      <c r="B69" s="41"/>
      <c r="J69" s="70"/>
      <c r="N69" s="24"/>
    </row>
    <row r="70" spans="1:14" ht="9.75" customHeight="1" x14ac:dyDescent="0.25">
      <c r="A70" s="23"/>
      <c r="B70" s="23"/>
      <c r="E70" s="18"/>
      <c r="F70" s="18"/>
      <c r="G70" s="18"/>
      <c r="H70" s="18"/>
      <c r="I70" s="18"/>
      <c r="L70" s="3"/>
    </row>
    <row r="71" spans="1:14" ht="12.75" customHeight="1" x14ac:dyDescent="0.25">
      <c r="A71" s="110" t="s">
        <v>94</v>
      </c>
      <c r="B71" s="110"/>
      <c r="E71" s="18"/>
      <c r="F71" s="18"/>
      <c r="G71" s="18"/>
      <c r="H71" s="18"/>
      <c r="I71" s="18"/>
      <c r="L71" s="3"/>
    </row>
    <row r="72" spans="1:14" ht="12.75" customHeight="1" x14ac:dyDescent="0.25">
      <c r="A72" s="107" t="s">
        <v>7</v>
      </c>
      <c r="B72" s="107"/>
      <c r="E72" s="61"/>
      <c r="F72" s="40">
        <f>+E72/(E$83+0.0001)</f>
        <v>0</v>
      </c>
      <c r="G72" s="61"/>
      <c r="H72" s="40">
        <f t="shared" ref="H72:H81" si="0">+G72/(G$83+0.0001)</f>
        <v>0</v>
      </c>
      <c r="I72" s="61"/>
      <c r="J72" s="70">
        <f t="shared" ref="J72:J81" si="1">+I72/(I$71+0.0001)</f>
        <v>0</v>
      </c>
      <c r="L72" s="14">
        <v>21</v>
      </c>
      <c r="N72" s="19"/>
    </row>
    <row r="73" spans="1:14" ht="12.75" customHeight="1" x14ac:dyDescent="0.25">
      <c r="A73" s="107" t="s">
        <v>42</v>
      </c>
      <c r="B73" s="107"/>
      <c r="E73" s="61"/>
      <c r="F73" s="40">
        <f t="shared" ref="F73:F81" si="2">+E73/(E$83+0.0001)</f>
        <v>0</v>
      </c>
      <c r="G73" s="61"/>
      <c r="H73" s="40">
        <f t="shared" si="0"/>
        <v>0</v>
      </c>
      <c r="I73" s="61"/>
      <c r="J73" s="70">
        <f t="shared" si="1"/>
        <v>0</v>
      </c>
      <c r="L73" s="14">
        <f>+L72+1</f>
        <v>22</v>
      </c>
      <c r="N73" s="19"/>
    </row>
    <row r="74" spans="1:14" ht="12.75" customHeight="1" x14ac:dyDescent="0.25">
      <c r="A74" s="107" t="s">
        <v>13</v>
      </c>
      <c r="B74" s="107"/>
      <c r="D74" s="17"/>
      <c r="E74" s="61"/>
      <c r="F74" s="40">
        <f t="shared" si="2"/>
        <v>0</v>
      </c>
      <c r="G74" s="61"/>
      <c r="H74" s="40">
        <f t="shared" si="0"/>
        <v>0</v>
      </c>
      <c r="I74" s="61"/>
      <c r="J74" s="70">
        <f t="shared" si="1"/>
        <v>0</v>
      </c>
      <c r="L74" s="14">
        <f t="shared" ref="L74:L81" si="3">+L73+1</f>
        <v>23</v>
      </c>
      <c r="N74" s="19"/>
    </row>
    <row r="75" spans="1:14" ht="12.75" customHeight="1" x14ac:dyDescent="0.25">
      <c r="A75" s="108" t="s">
        <v>45</v>
      </c>
      <c r="B75" s="108"/>
      <c r="C75" s="108"/>
      <c r="D75" s="17"/>
      <c r="E75" s="61"/>
      <c r="F75" s="40">
        <f t="shared" si="2"/>
        <v>0</v>
      </c>
      <c r="G75" s="61"/>
      <c r="H75" s="40">
        <f t="shared" si="0"/>
        <v>0</v>
      </c>
      <c r="I75" s="61"/>
      <c r="J75" s="70">
        <f t="shared" si="1"/>
        <v>0</v>
      </c>
      <c r="L75" s="14">
        <f t="shared" si="3"/>
        <v>24</v>
      </c>
      <c r="N75" s="19"/>
    </row>
    <row r="76" spans="1:14" ht="12.75" customHeight="1" x14ac:dyDescent="0.25">
      <c r="A76" s="107" t="s">
        <v>43</v>
      </c>
      <c r="B76" s="107"/>
      <c r="D76" s="17"/>
      <c r="E76" s="61"/>
      <c r="F76" s="40">
        <f t="shared" si="2"/>
        <v>0</v>
      </c>
      <c r="G76" s="61"/>
      <c r="H76" s="40">
        <f t="shared" si="0"/>
        <v>0</v>
      </c>
      <c r="I76" s="61"/>
      <c r="J76" s="70">
        <f t="shared" si="1"/>
        <v>0</v>
      </c>
      <c r="L76" s="14">
        <f t="shared" si="3"/>
        <v>25</v>
      </c>
      <c r="N76" s="19"/>
    </row>
    <row r="77" spans="1:14" ht="12.75" customHeight="1" x14ac:dyDescent="0.25">
      <c r="A77" s="108" t="s">
        <v>46</v>
      </c>
      <c r="B77" s="108"/>
      <c r="C77" s="108"/>
      <c r="D77" s="17"/>
      <c r="E77" s="61"/>
      <c r="F77" s="40">
        <f t="shared" si="2"/>
        <v>0</v>
      </c>
      <c r="G77" s="61"/>
      <c r="H77" s="40">
        <f t="shared" si="0"/>
        <v>0</v>
      </c>
      <c r="I77" s="61"/>
      <c r="J77" s="70">
        <f t="shared" si="1"/>
        <v>0</v>
      </c>
      <c r="L77" s="14">
        <f t="shared" si="3"/>
        <v>26</v>
      </c>
      <c r="N77" s="19"/>
    </row>
    <row r="78" spans="1:14" ht="12.75" customHeight="1" x14ac:dyDescent="0.25">
      <c r="A78" s="107" t="s">
        <v>47</v>
      </c>
      <c r="B78" s="107"/>
      <c r="D78" s="17"/>
      <c r="E78" s="61"/>
      <c r="F78" s="40">
        <f t="shared" si="2"/>
        <v>0</v>
      </c>
      <c r="G78" s="61"/>
      <c r="H78" s="40">
        <f>+G78/(G$83+0.0001)</f>
        <v>0</v>
      </c>
      <c r="I78" s="61"/>
      <c r="J78" s="70">
        <f t="shared" si="1"/>
        <v>0</v>
      </c>
      <c r="L78" s="14">
        <f t="shared" si="3"/>
        <v>27</v>
      </c>
      <c r="N78" s="19"/>
    </row>
    <row r="79" spans="1:14" ht="12.75" customHeight="1" x14ac:dyDescent="0.25">
      <c r="A79" s="107" t="s">
        <v>44</v>
      </c>
      <c r="B79" s="107"/>
      <c r="D79" s="17"/>
      <c r="E79" s="61"/>
      <c r="F79" s="40">
        <f t="shared" si="2"/>
        <v>0</v>
      </c>
      <c r="G79" s="61"/>
      <c r="H79" s="40">
        <f t="shared" si="0"/>
        <v>0</v>
      </c>
      <c r="I79" s="61"/>
      <c r="J79" s="70"/>
      <c r="L79" s="14">
        <f t="shared" si="3"/>
        <v>28</v>
      </c>
      <c r="N79" s="19"/>
    </row>
    <row r="80" spans="1:14" ht="12.75" customHeight="1" x14ac:dyDescent="0.25">
      <c r="A80" s="107" t="s">
        <v>96</v>
      </c>
      <c r="B80" s="107"/>
      <c r="D80" s="17"/>
      <c r="E80" s="61"/>
      <c r="F80" s="40">
        <f t="shared" si="2"/>
        <v>0</v>
      </c>
      <c r="G80" s="61"/>
      <c r="H80" s="40">
        <f>+G80/(G$83+0.0001)</f>
        <v>0</v>
      </c>
      <c r="I80" s="61"/>
      <c r="J80" s="70"/>
      <c r="L80" s="14">
        <f t="shared" si="3"/>
        <v>29</v>
      </c>
      <c r="N80" s="19"/>
    </row>
    <row r="81" spans="1:14" ht="12.75" customHeight="1" x14ac:dyDescent="0.25">
      <c r="A81" s="107" t="s">
        <v>95</v>
      </c>
      <c r="B81" s="107"/>
      <c r="E81" s="61"/>
      <c r="F81" s="40">
        <f t="shared" si="2"/>
        <v>0</v>
      </c>
      <c r="G81" s="61"/>
      <c r="H81" s="40">
        <f t="shared" si="0"/>
        <v>0</v>
      </c>
      <c r="I81" s="61"/>
      <c r="J81" s="70">
        <f t="shared" si="1"/>
        <v>0</v>
      </c>
      <c r="L81" s="14">
        <f t="shared" si="3"/>
        <v>30</v>
      </c>
      <c r="N81" s="19"/>
    </row>
    <row r="82" spans="1:14" ht="6" customHeight="1" x14ac:dyDescent="0.25">
      <c r="A82" s="41"/>
      <c r="B82" s="41"/>
      <c r="J82" s="3"/>
      <c r="L82" s="3"/>
    </row>
    <row r="83" spans="1:14" ht="12.75" customHeight="1" x14ac:dyDescent="0.25">
      <c r="A83" s="107" t="s">
        <v>97</v>
      </c>
      <c r="B83" s="107"/>
      <c r="E83" s="35">
        <f>SUM(E72:E81)</f>
        <v>0</v>
      </c>
      <c r="F83" s="40">
        <f>+E83/(E$83+0.0001)</f>
        <v>0</v>
      </c>
      <c r="G83" s="35">
        <f>SUM(G72:G81)</f>
        <v>0</v>
      </c>
      <c r="H83" s="40">
        <f>+G83/(G$83+0.0001)</f>
        <v>0</v>
      </c>
      <c r="I83" s="35">
        <f>SUM(I72:I81)</f>
        <v>0</v>
      </c>
      <c r="J83" s="70">
        <f>+I83/(I$61+0.0001)</f>
        <v>0</v>
      </c>
      <c r="L83" s="14">
        <v>31</v>
      </c>
      <c r="N83" s="19"/>
    </row>
    <row r="84" spans="1:14" ht="6.75" customHeight="1" x14ac:dyDescent="0.25">
      <c r="A84" s="41"/>
      <c r="B84" s="41"/>
      <c r="E84" s="78"/>
      <c r="F84" s="40"/>
      <c r="G84" s="78"/>
      <c r="H84" s="40"/>
      <c r="I84" s="78"/>
      <c r="J84" s="70"/>
      <c r="N84" s="24"/>
    </row>
    <row r="85" spans="1:14" ht="12.75" customHeight="1" x14ac:dyDescent="0.25">
      <c r="A85" s="109" t="s">
        <v>102</v>
      </c>
      <c r="B85" s="109"/>
      <c r="C85" s="20"/>
      <c r="D85" s="20"/>
      <c r="E85" s="35">
        <f>+E68-E83</f>
        <v>0</v>
      </c>
      <c r="F85" s="40"/>
      <c r="G85" s="35">
        <f>+G68-G83</f>
        <v>0</v>
      </c>
      <c r="H85" s="40"/>
      <c r="I85" s="35">
        <f>+I68-I83</f>
        <v>0</v>
      </c>
      <c r="J85" s="70"/>
      <c r="L85" s="14">
        <v>32</v>
      </c>
      <c r="N85" s="19"/>
    </row>
    <row r="86" spans="1:14" ht="27.75" customHeight="1" x14ac:dyDescent="0.25">
      <c r="A86" s="41"/>
      <c r="B86" s="41"/>
      <c r="L86" s="3"/>
    </row>
    <row r="87" spans="1:14" ht="15.6" x14ac:dyDescent="0.3">
      <c r="A87" s="15" t="s">
        <v>85</v>
      </c>
      <c r="B87" s="4"/>
      <c r="C87" s="4"/>
      <c r="K87" s="67"/>
      <c r="L87" s="67"/>
      <c r="M87" s="67"/>
      <c r="N87" s="67"/>
    </row>
    <row r="88" spans="1:14" ht="3.75" customHeight="1" x14ac:dyDescent="0.3">
      <c r="A88" s="15"/>
      <c r="B88" s="4"/>
      <c r="C88" s="4"/>
      <c r="N88" s="24"/>
    </row>
    <row r="89" spans="1:14" ht="2.25" customHeight="1" x14ac:dyDescent="0.25">
      <c r="B89" s="4"/>
      <c r="C89" s="4"/>
      <c r="N89" s="24"/>
    </row>
    <row r="90" spans="1:14" ht="13.5" customHeight="1" x14ac:dyDescent="0.25">
      <c r="A90" s="39" t="str">
        <f>IF($G$75+$G$76&gt;10000,IF($G$78+$G$77&gt;10000,"Da sowohl die Lohnsumme als auch die Spesenentschädigung CHF 10'000 übersteigen, sind Spesenreglement und AHV-Abrechnung einzureichen","Da die Lohnsumme CHF 10'000 übersteigt, ist eine entsprechende AHV-Abrechnung einzureichen"),IF($G$77+$G$78&gt;10000,"Da die Gesamtsumme aller Spesenentschädigungen CHF 10'000 übersteigt, ist das Spesenreglement einzureichen",""))</f>
        <v/>
      </c>
      <c r="B90" s="4"/>
      <c r="C90" s="4"/>
      <c r="F90" s="16"/>
      <c r="N90" s="24"/>
    </row>
    <row r="91" spans="1:14" x14ac:dyDescent="0.25">
      <c r="A91" s="18" t="s">
        <v>35</v>
      </c>
      <c r="B91" s="18"/>
      <c r="C91" s="18"/>
      <c r="F91" s="3" t="s">
        <v>9</v>
      </c>
      <c r="G91" s="3" t="s">
        <v>29</v>
      </c>
      <c r="I91" s="3" t="s">
        <v>30</v>
      </c>
      <c r="L91" s="14">
        <v>33</v>
      </c>
      <c r="N91" s="19"/>
    </row>
    <row r="92" spans="1:14" x14ac:dyDescent="0.25">
      <c r="A92" s="18" t="s">
        <v>36</v>
      </c>
      <c r="B92" s="18"/>
      <c r="C92" s="18"/>
      <c r="F92" s="16"/>
      <c r="N92" s="24"/>
    </row>
    <row r="93" spans="1:14" ht="6" customHeight="1" x14ac:dyDescent="0.25">
      <c r="A93" s="18"/>
      <c r="B93" s="18"/>
      <c r="C93" s="18"/>
      <c r="I93" s="26"/>
    </row>
    <row r="94" spans="1:14" x14ac:dyDescent="0.25">
      <c r="A94" s="18" t="s">
        <v>48</v>
      </c>
      <c r="B94" s="18"/>
      <c r="C94" s="18"/>
      <c r="G94" s="3" t="s">
        <v>29</v>
      </c>
      <c r="I94" s="3" t="s">
        <v>30</v>
      </c>
      <c r="L94" s="14">
        <v>34</v>
      </c>
      <c r="N94" s="19"/>
    </row>
    <row r="95" spans="1:14" ht="6" customHeight="1" x14ac:dyDescent="0.25">
      <c r="A95" s="18"/>
      <c r="B95" s="18"/>
      <c r="C95" s="18"/>
      <c r="I95" s="26"/>
    </row>
    <row r="96" spans="1:14" x14ac:dyDescent="0.25">
      <c r="A96" s="18" t="s">
        <v>49</v>
      </c>
      <c r="B96" s="18"/>
      <c r="C96" s="18"/>
      <c r="G96" s="3" t="s">
        <v>29</v>
      </c>
      <c r="I96" s="3" t="s">
        <v>30</v>
      </c>
      <c r="L96" s="14">
        <v>35</v>
      </c>
      <c r="N96" s="19"/>
    </row>
    <row r="97" spans="1:14" ht="6" customHeight="1" x14ac:dyDescent="0.25">
      <c r="A97" s="18"/>
      <c r="B97" s="18"/>
      <c r="C97" s="18"/>
      <c r="I97" s="26"/>
    </row>
    <row r="98" spans="1:14" x14ac:dyDescent="0.25">
      <c r="A98" s="18" t="s">
        <v>34</v>
      </c>
      <c r="B98" s="18"/>
      <c r="C98" s="18"/>
      <c r="F98" s="127"/>
      <c r="G98" s="128"/>
      <c r="L98" s="14">
        <v>36</v>
      </c>
      <c r="N98" s="19"/>
    </row>
    <row r="99" spans="1:14" ht="6" customHeight="1" x14ac:dyDescent="0.25">
      <c r="A99" s="18"/>
      <c r="B99" s="18"/>
      <c r="C99" s="18"/>
      <c r="I99" s="26"/>
    </row>
    <row r="100" spans="1:14" x14ac:dyDescent="0.25">
      <c r="A100" s="18" t="s">
        <v>33</v>
      </c>
      <c r="B100" s="18"/>
      <c r="C100" s="18"/>
      <c r="G100" s="3" t="s">
        <v>29</v>
      </c>
      <c r="I100" s="3" t="s">
        <v>30</v>
      </c>
      <c r="L100" s="14">
        <v>37</v>
      </c>
      <c r="N100" s="19"/>
    </row>
    <row r="101" spans="1:14" ht="6" customHeight="1" x14ac:dyDescent="0.25">
      <c r="A101" s="18"/>
      <c r="B101" s="18"/>
      <c r="C101" s="18"/>
      <c r="I101" s="26"/>
    </row>
    <row r="102" spans="1:14" x14ac:dyDescent="0.25">
      <c r="A102" s="18" t="s">
        <v>37</v>
      </c>
      <c r="B102" s="18"/>
      <c r="C102" s="18"/>
      <c r="G102" s="3" t="s">
        <v>29</v>
      </c>
      <c r="I102" s="3" t="s">
        <v>30</v>
      </c>
      <c r="L102" s="14">
        <v>38</v>
      </c>
      <c r="N102" s="19"/>
    </row>
    <row r="103" spans="1:14" ht="6" customHeight="1" x14ac:dyDescent="0.25">
      <c r="A103" s="18"/>
      <c r="B103" s="18"/>
      <c r="C103" s="18"/>
      <c r="I103" s="26"/>
    </row>
    <row r="104" spans="1:14" x14ac:dyDescent="0.25">
      <c r="A104" s="18" t="s">
        <v>38</v>
      </c>
      <c r="B104" s="18"/>
      <c r="C104" s="18"/>
      <c r="G104" s="3" t="s">
        <v>29</v>
      </c>
      <c r="I104" s="3" t="s">
        <v>30</v>
      </c>
      <c r="L104" s="14">
        <v>39</v>
      </c>
      <c r="N104" s="19"/>
    </row>
    <row r="105" spans="1:14" ht="25.5" customHeight="1" x14ac:dyDescent="0.25">
      <c r="A105" s="18"/>
      <c r="B105" s="18"/>
      <c r="C105" s="18"/>
      <c r="I105" s="26"/>
    </row>
    <row r="106" spans="1:14" ht="15.6" x14ac:dyDescent="0.3">
      <c r="A106" s="15" t="s">
        <v>86</v>
      </c>
      <c r="B106" s="4"/>
      <c r="I106" s="26"/>
      <c r="L106" s="3"/>
    </row>
    <row r="107" spans="1:14" x14ac:dyDescent="0.25">
      <c r="A107" s="4"/>
      <c r="B107" s="4"/>
      <c r="I107" s="26"/>
    </row>
    <row r="108" spans="1:14" ht="12.75" customHeight="1" x14ac:dyDescent="0.25">
      <c r="A108" s="18" t="str">
        <f>IF(G61&gt;100000,"Der Verein erzielt einen Umsatz von mehr als CHF 100'000. Die nachfolgenden Fragen sind zwingend zu beantworten.","Der Verein erzielt einen Umsatz von weniger als CHF 100'000. Die nachfolgenden Fragen sind fakultativ.")</f>
        <v>Der Verein erzielt einen Umsatz von weniger als CHF 100'000. Die nachfolgenden Fragen sind fakultativ.</v>
      </c>
      <c r="B108" s="4"/>
      <c r="F108" s="14"/>
      <c r="G108" s="14"/>
      <c r="H108" s="14"/>
      <c r="I108" s="14"/>
      <c r="J108" s="71"/>
    </row>
    <row r="109" spans="1:14" ht="6.75" customHeight="1" x14ac:dyDescent="0.25">
      <c r="A109" s="18"/>
      <c r="B109" s="4"/>
      <c r="I109" s="26"/>
    </row>
    <row r="110" spans="1:14" ht="12.75" customHeight="1" x14ac:dyDescent="0.25">
      <c r="A110" s="18" t="s">
        <v>31</v>
      </c>
      <c r="B110" s="4"/>
      <c r="G110" s="3" t="s">
        <v>29</v>
      </c>
      <c r="I110" s="3" t="s">
        <v>30</v>
      </c>
      <c r="L110" s="14">
        <v>40</v>
      </c>
      <c r="N110" s="19"/>
    </row>
    <row r="111" spans="1:14" ht="6" customHeight="1" x14ac:dyDescent="0.25">
      <c r="A111" s="18"/>
      <c r="B111" s="4"/>
      <c r="N111" s="24"/>
    </row>
    <row r="112" spans="1:14" ht="12.75" customHeight="1" x14ac:dyDescent="0.25">
      <c r="A112" s="18" t="s">
        <v>73</v>
      </c>
      <c r="B112" s="4"/>
      <c r="F112" s="129"/>
      <c r="G112" s="130"/>
      <c r="L112" s="14">
        <v>41</v>
      </c>
      <c r="N112" s="19"/>
    </row>
    <row r="113" spans="1:22" ht="6" customHeight="1" x14ac:dyDescent="0.25">
      <c r="A113" s="18"/>
      <c r="B113" s="4"/>
      <c r="I113" s="26"/>
    </row>
    <row r="114" spans="1:22" ht="12.75" customHeight="1" x14ac:dyDescent="0.25">
      <c r="A114" s="18" t="s">
        <v>32</v>
      </c>
      <c r="B114" s="4"/>
      <c r="G114" s="3" t="s">
        <v>29</v>
      </c>
      <c r="I114" s="3" t="s">
        <v>30</v>
      </c>
      <c r="L114" s="14">
        <v>42</v>
      </c>
      <c r="N114" s="19"/>
    </row>
    <row r="115" spans="1:22" ht="6" customHeight="1" x14ac:dyDescent="0.25">
      <c r="A115" s="18"/>
      <c r="B115" s="4"/>
      <c r="I115" s="26"/>
    </row>
    <row r="116" spans="1:22" ht="12.75" customHeight="1" x14ac:dyDescent="0.25">
      <c r="A116" s="18" t="s">
        <v>34</v>
      </c>
      <c r="F116" s="127"/>
      <c r="G116" s="128"/>
      <c r="L116" s="14">
        <v>43</v>
      </c>
      <c r="N116" s="19"/>
    </row>
    <row r="117" spans="1:22" x14ac:dyDescent="0.25">
      <c r="A117" s="43"/>
      <c r="B117" s="4"/>
      <c r="I117" s="26"/>
    </row>
    <row r="118" spans="1:22" x14ac:dyDescent="0.25">
      <c r="A118" s="43"/>
      <c r="B118" s="4"/>
      <c r="I118" s="26"/>
    </row>
    <row r="119" spans="1:22" x14ac:dyDescent="0.25">
      <c r="A119" s="43"/>
      <c r="B119" s="4"/>
      <c r="I119" s="26"/>
    </row>
    <row r="120" spans="1:22" ht="15.6" x14ac:dyDescent="0.3">
      <c r="A120" s="15" t="s">
        <v>74</v>
      </c>
      <c r="B120" s="25"/>
      <c r="E120" s="16"/>
      <c r="K120" s="14"/>
      <c r="M120" s="14"/>
      <c r="N120" s="14"/>
      <c r="R120" s="67"/>
      <c r="S120" s="67"/>
      <c r="T120" s="67"/>
      <c r="U120" s="67"/>
      <c r="V120" s="67"/>
    </row>
    <row r="121" spans="1:22" ht="9.75" customHeight="1" x14ac:dyDescent="0.25">
      <c r="A121" s="4"/>
      <c r="B121" s="4"/>
      <c r="R121" s="67"/>
      <c r="S121" s="67"/>
      <c r="T121" s="67"/>
      <c r="U121" s="67"/>
      <c r="V121" s="67"/>
    </row>
    <row r="122" spans="1:22" ht="22.5" customHeight="1" x14ac:dyDescent="0.25">
      <c r="A122" s="4"/>
      <c r="B122" s="4"/>
      <c r="E122" s="29" t="str">
        <f>+E59</f>
        <v>Rechnung
2020/21</v>
      </c>
      <c r="G122" s="29" t="str">
        <f>+G59</f>
        <v>Rechnung
2021/22</v>
      </c>
      <c r="I122" s="29" t="s">
        <v>52</v>
      </c>
      <c r="R122" s="67"/>
      <c r="S122" s="67"/>
      <c r="T122" s="67"/>
      <c r="U122" s="67"/>
      <c r="V122" s="67"/>
    </row>
    <row r="123" spans="1:22" ht="9.75" customHeight="1" x14ac:dyDescent="0.25">
      <c r="A123" s="4"/>
      <c r="B123" s="4"/>
      <c r="R123" s="67"/>
      <c r="S123" s="67"/>
      <c r="T123" s="67"/>
      <c r="U123" s="67"/>
      <c r="V123" s="67"/>
    </row>
    <row r="124" spans="1:22" ht="12.75" customHeight="1" x14ac:dyDescent="0.25">
      <c r="A124" s="110" t="s">
        <v>98</v>
      </c>
      <c r="B124" s="110"/>
      <c r="J124" s="3"/>
      <c r="L124" s="3"/>
      <c r="R124" s="67"/>
      <c r="S124" s="67"/>
      <c r="T124" s="67"/>
      <c r="U124" s="67"/>
      <c r="V124" s="67"/>
    </row>
    <row r="125" spans="1:22" ht="12.75" customHeight="1" x14ac:dyDescent="0.25">
      <c r="A125" s="107" t="s">
        <v>50</v>
      </c>
      <c r="B125" s="107"/>
      <c r="E125" s="61"/>
      <c r="F125" s="40">
        <f t="shared" ref="F125:F131" si="4">+E125/(E$133+0.0001)</f>
        <v>0</v>
      </c>
      <c r="G125" s="61"/>
      <c r="H125" s="40">
        <f>+G125/(G$133+0.0001)</f>
        <v>0</v>
      </c>
      <c r="I125" s="44">
        <f>IF(ABS((G125-E125)/(E125+0.0001))&gt;1,"&gt; 100.00%",(G125-E125)/(E125+0.0001))</f>
        <v>0</v>
      </c>
      <c r="J125" s="72"/>
      <c r="L125" s="14">
        <v>44</v>
      </c>
      <c r="N125" s="19"/>
      <c r="R125" s="67"/>
      <c r="S125" s="67"/>
      <c r="T125" s="67"/>
      <c r="U125" s="67"/>
      <c r="V125" s="67"/>
    </row>
    <row r="126" spans="1:22" ht="12.75" customHeight="1" x14ac:dyDescent="0.25">
      <c r="A126" s="108" t="s">
        <v>82</v>
      </c>
      <c r="B126" s="108"/>
      <c r="C126" s="108"/>
      <c r="E126" s="61"/>
      <c r="F126" s="40">
        <f t="shared" si="4"/>
        <v>0</v>
      </c>
      <c r="G126" s="61"/>
      <c r="H126" s="40">
        <f t="shared" ref="H126:H131" si="5">+G126/(G$133+0.0001)</f>
        <v>0</v>
      </c>
      <c r="I126" s="44">
        <f t="shared" ref="I126:I144" si="6">IF(ABS((G126-E126)/(E126+0.0001))&gt;1,"&gt; 100.00%",(G126-E126)/(E126+0.0001))</f>
        <v>0</v>
      </c>
      <c r="J126" s="72">
        <f>IF(G126&gt;999,IF((G126-E126)/(E126+0.0001)&lt;0.2,0,1)+IF(H126&gt;0.1,1,0),0)</f>
        <v>0</v>
      </c>
      <c r="L126" s="14">
        <v>45</v>
      </c>
      <c r="N126" s="19"/>
      <c r="R126" s="67"/>
      <c r="S126" s="67"/>
      <c r="T126" s="67"/>
      <c r="U126" s="67"/>
      <c r="V126" s="67"/>
    </row>
    <row r="127" spans="1:22" ht="12.75" customHeight="1" x14ac:dyDescent="0.25">
      <c r="A127" s="108" t="s">
        <v>81</v>
      </c>
      <c r="B127" s="108"/>
      <c r="C127" s="108"/>
      <c r="E127" s="61"/>
      <c r="F127" s="40">
        <f t="shared" si="4"/>
        <v>0</v>
      </c>
      <c r="G127" s="61"/>
      <c r="H127" s="40">
        <f t="shared" si="5"/>
        <v>0</v>
      </c>
      <c r="I127" s="44">
        <f t="shared" si="6"/>
        <v>0</v>
      </c>
      <c r="J127" s="72">
        <f>IF(G127&gt;999,IF((G127-E127)/(E127+0.0001)&lt;0.2,0,1)+IF(H127&gt;0.1,1,0),0)</f>
        <v>0</v>
      </c>
      <c r="L127" s="14">
        <v>46</v>
      </c>
      <c r="N127" s="19"/>
      <c r="R127" s="67"/>
      <c r="S127" s="67"/>
      <c r="T127" s="67"/>
      <c r="U127" s="67"/>
      <c r="V127" s="67"/>
    </row>
    <row r="128" spans="1:22" ht="12.75" customHeight="1" x14ac:dyDescent="0.25">
      <c r="A128" s="108" t="s">
        <v>124</v>
      </c>
      <c r="B128" s="108"/>
      <c r="C128" s="108"/>
      <c r="E128" s="61"/>
      <c r="F128" s="40">
        <f t="shared" si="4"/>
        <v>0</v>
      </c>
      <c r="G128" s="61"/>
      <c r="H128" s="40">
        <f t="shared" si="5"/>
        <v>0</v>
      </c>
      <c r="I128" s="44">
        <f t="shared" si="6"/>
        <v>0</v>
      </c>
      <c r="J128" s="72"/>
      <c r="L128" s="14">
        <v>47</v>
      </c>
      <c r="N128" s="19"/>
      <c r="R128" s="67"/>
      <c r="S128" s="67"/>
      <c r="T128" s="67"/>
      <c r="U128" s="67"/>
      <c r="V128" s="67"/>
    </row>
    <row r="129" spans="1:22" ht="12.75" customHeight="1" x14ac:dyDescent="0.25">
      <c r="A129" s="107" t="s">
        <v>80</v>
      </c>
      <c r="B129" s="107"/>
      <c r="E129" s="61"/>
      <c r="F129" s="40">
        <f t="shared" si="4"/>
        <v>0</v>
      </c>
      <c r="G129" s="61"/>
      <c r="H129" s="40">
        <f t="shared" si="5"/>
        <v>0</v>
      </c>
      <c r="I129" s="44">
        <f t="shared" si="6"/>
        <v>0</v>
      </c>
      <c r="J129" s="72">
        <f>IF((G129-E129)&lt;5000,0,1)+IF(H129&gt;0.5,1,0)+IF(G129&gt;10000,1,0)</f>
        <v>0</v>
      </c>
      <c r="L129" s="14">
        <v>48</v>
      </c>
      <c r="N129" s="19"/>
      <c r="R129" s="67"/>
      <c r="S129" s="67"/>
      <c r="T129" s="67"/>
      <c r="U129" s="67"/>
      <c r="V129" s="67"/>
    </row>
    <row r="130" spans="1:22" ht="12.75" customHeight="1" x14ac:dyDescent="0.25">
      <c r="A130" s="108" t="s">
        <v>79</v>
      </c>
      <c r="B130" s="108"/>
      <c r="C130" s="108"/>
      <c r="E130" s="61"/>
      <c r="F130" s="40">
        <f t="shared" si="4"/>
        <v>0</v>
      </c>
      <c r="G130" s="61"/>
      <c r="H130" s="40">
        <f t="shared" si="5"/>
        <v>0</v>
      </c>
      <c r="I130" s="44">
        <f t="shared" si="6"/>
        <v>0</v>
      </c>
      <c r="J130" s="72"/>
      <c r="L130" s="14">
        <v>49</v>
      </c>
      <c r="N130" s="19"/>
      <c r="R130" s="67"/>
      <c r="S130" s="67"/>
      <c r="T130" s="67"/>
      <c r="U130" s="67"/>
      <c r="V130" s="67"/>
    </row>
    <row r="131" spans="1:22" ht="12.75" customHeight="1" x14ac:dyDescent="0.25">
      <c r="A131" s="108" t="s">
        <v>51</v>
      </c>
      <c r="B131" s="108"/>
      <c r="C131" s="108"/>
      <c r="E131" s="61"/>
      <c r="F131" s="40">
        <f t="shared" si="4"/>
        <v>0</v>
      </c>
      <c r="G131" s="61"/>
      <c r="H131" s="40">
        <f t="shared" si="5"/>
        <v>0</v>
      </c>
      <c r="I131" s="44">
        <f t="shared" si="6"/>
        <v>0</v>
      </c>
      <c r="J131" s="72"/>
      <c r="L131" s="14">
        <v>50</v>
      </c>
      <c r="N131" s="19"/>
      <c r="R131" s="67"/>
      <c r="S131" s="67"/>
      <c r="T131" s="67"/>
      <c r="U131" s="67"/>
      <c r="V131" s="67"/>
    </row>
    <row r="132" spans="1:22" ht="5.25" customHeight="1" x14ac:dyDescent="0.25">
      <c r="A132" s="42"/>
      <c r="B132" s="42"/>
      <c r="C132" s="42"/>
      <c r="F132" s="40"/>
      <c r="H132" s="40"/>
      <c r="I132" s="79"/>
      <c r="J132" s="72"/>
      <c r="N132" s="24"/>
      <c r="R132" s="67"/>
      <c r="S132" s="67"/>
      <c r="T132" s="67"/>
      <c r="U132" s="67"/>
      <c r="V132" s="67"/>
    </row>
    <row r="133" spans="1:22" ht="12.75" customHeight="1" x14ac:dyDescent="0.25">
      <c r="A133" s="109" t="s">
        <v>100</v>
      </c>
      <c r="B133" s="109"/>
      <c r="C133" s="109"/>
      <c r="E133" s="35">
        <f>SUM(E125:E131)</f>
        <v>0</v>
      </c>
      <c r="F133" s="40">
        <f>+E133/(E$133+0.0001)</f>
        <v>0</v>
      </c>
      <c r="G133" s="35">
        <f>SUM(G125:G131)</f>
        <v>0</v>
      </c>
      <c r="H133" s="40">
        <f>+G133/(G$133+0.0001)</f>
        <v>0</v>
      </c>
      <c r="I133" s="44">
        <f t="shared" si="6"/>
        <v>0</v>
      </c>
      <c r="J133" s="72"/>
      <c r="L133" s="14">
        <v>51</v>
      </c>
      <c r="N133" s="19"/>
      <c r="R133" s="67"/>
      <c r="S133" s="67"/>
      <c r="T133" s="67"/>
      <c r="U133" s="67"/>
      <c r="V133" s="67"/>
    </row>
    <row r="134" spans="1:22" ht="20.25" customHeight="1" x14ac:dyDescent="0.25">
      <c r="A134" s="23"/>
      <c r="B134" s="23"/>
      <c r="E134" s="18"/>
      <c r="F134" s="18"/>
      <c r="G134" s="18"/>
      <c r="H134" s="18"/>
      <c r="I134" s="18"/>
      <c r="J134" s="72"/>
      <c r="L134" s="3"/>
      <c r="R134" s="67"/>
      <c r="S134" s="67"/>
      <c r="T134" s="67"/>
      <c r="U134" s="67"/>
      <c r="V134" s="67"/>
    </row>
    <row r="135" spans="1:22" ht="12.75" customHeight="1" x14ac:dyDescent="0.25">
      <c r="A135" s="110" t="s">
        <v>99</v>
      </c>
      <c r="B135" s="110"/>
      <c r="J135" s="3"/>
      <c r="L135" s="3"/>
      <c r="R135" s="67"/>
      <c r="S135" s="67"/>
      <c r="T135" s="67"/>
      <c r="U135" s="67"/>
      <c r="V135" s="67"/>
    </row>
    <row r="136" spans="1:22" ht="12.75" customHeight="1" x14ac:dyDescent="0.25">
      <c r="A136" s="108" t="s">
        <v>54</v>
      </c>
      <c r="B136" s="108"/>
      <c r="C136" s="108"/>
      <c r="E136" s="61"/>
      <c r="F136" s="40">
        <f t="shared" ref="F136:F142" si="7">+E136/(E$146+0.0001)</f>
        <v>0</v>
      </c>
      <c r="G136" s="61"/>
      <c r="H136" s="40">
        <f t="shared" ref="H136:H142" si="8">+G136/(G$146+0.0001)</f>
        <v>0</v>
      </c>
      <c r="I136" s="44">
        <f t="shared" si="6"/>
        <v>0</v>
      </c>
      <c r="J136" s="72"/>
      <c r="L136" s="14">
        <v>52</v>
      </c>
      <c r="N136" s="19"/>
      <c r="R136" s="67"/>
      <c r="S136" s="67"/>
      <c r="T136" s="67"/>
      <c r="U136" s="67"/>
      <c r="V136" s="67"/>
    </row>
    <row r="137" spans="1:22" ht="12.75" customHeight="1" x14ac:dyDescent="0.25">
      <c r="A137" s="108" t="s">
        <v>53</v>
      </c>
      <c r="B137" s="108"/>
      <c r="C137" s="108"/>
      <c r="E137" s="61"/>
      <c r="F137" s="40">
        <f t="shared" si="7"/>
        <v>0</v>
      </c>
      <c r="G137" s="61"/>
      <c r="H137" s="40">
        <f t="shared" si="8"/>
        <v>0</v>
      </c>
      <c r="I137" s="44">
        <f t="shared" si="6"/>
        <v>0</v>
      </c>
      <c r="J137" s="72"/>
      <c r="L137" s="14">
        <f t="shared" ref="L137:L142" si="9">+L136+1</f>
        <v>53</v>
      </c>
      <c r="N137" s="19"/>
      <c r="R137" s="67"/>
      <c r="S137" s="67"/>
      <c r="T137" s="67"/>
      <c r="U137" s="67"/>
      <c r="V137" s="67"/>
    </row>
    <row r="138" spans="1:22" ht="12.75" customHeight="1" x14ac:dyDescent="0.25">
      <c r="A138" s="108" t="s">
        <v>125</v>
      </c>
      <c r="B138" s="108"/>
      <c r="C138" s="108"/>
      <c r="E138" s="61"/>
      <c r="F138" s="40">
        <f t="shared" si="7"/>
        <v>0</v>
      </c>
      <c r="G138" s="61"/>
      <c r="H138" s="40">
        <f t="shared" si="8"/>
        <v>0</v>
      </c>
      <c r="I138" s="44">
        <f t="shared" si="6"/>
        <v>0</v>
      </c>
      <c r="J138" s="72"/>
      <c r="L138" s="14">
        <f t="shared" si="9"/>
        <v>54</v>
      </c>
      <c r="N138" s="19"/>
      <c r="R138" s="67"/>
      <c r="S138" s="67"/>
      <c r="T138" s="67"/>
      <c r="U138" s="67"/>
      <c r="V138" s="67"/>
    </row>
    <row r="139" spans="1:22" ht="12.75" customHeight="1" x14ac:dyDescent="0.25">
      <c r="A139" s="108" t="s">
        <v>55</v>
      </c>
      <c r="B139" s="108"/>
      <c r="C139" s="108"/>
      <c r="E139" s="61"/>
      <c r="F139" s="40">
        <f t="shared" si="7"/>
        <v>0</v>
      </c>
      <c r="G139" s="61"/>
      <c r="H139" s="40">
        <f t="shared" si="8"/>
        <v>0</v>
      </c>
      <c r="I139" s="44">
        <f t="shared" si="6"/>
        <v>0</v>
      </c>
      <c r="J139" s="72"/>
      <c r="L139" s="14">
        <f t="shared" si="9"/>
        <v>55</v>
      </c>
      <c r="N139" s="19"/>
      <c r="R139" s="67"/>
      <c r="S139" s="67"/>
      <c r="T139" s="67"/>
      <c r="U139" s="67"/>
      <c r="V139" s="67"/>
    </row>
    <row r="140" spans="1:22" ht="12.75" customHeight="1" x14ac:dyDescent="0.25">
      <c r="A140" s="107" t="s">
        <v>56</v>
      </c>
      <c r="B140" s="107"/>
      <c r="E140" s="61"/>
      <c r="F140" s="40">
        <f t="shared" si="7"/>
        <v>0</v>
      </c>
      <c r="G140" s="61"/>
      <c r="H140" s="40">
        <f t="shared" si="8"/>
        <v>0</v>
      </c>
      <c r="I140" s="44">
        <f t="shared" si="6"/>
        <v>0</v>
      </c>
      <c r="J140" s="72"/>
      <c r="L140" s="14">
        <f t="shared" si="9"/>
        <v>56</v>
      </c>
      <c r="N140" s="19"/>
      <c r="R140" s="67"/>
      <c r="S140" s="67"/>
      <c r="T140" s="67"/>
      <c r="U140" s="67"/>
      <c r="V140" s="67"/>
    </row>
    <row r="141" spans="1:22" ht="12.75" customHeight="1" x14ac:dyDescent="0.25">
      <c r="A141" s="108" t="s">
        <v>57</v>
      </c>
      <c r="B141" s="108"/>
      <c r="C141" s="108"/>
      <c r="E141" s="61"/>
      <c r="F141" s="40">
        <f t="shared" si="7"/>
        <v>0</v>
      </c>
      <c r="G141" s="61"/>
      <c r="H141" s="40">
        <f t="shared" si="8"/>
        <v>0</v>
      </c>
      <c r="I141" s="44">
        <f t="shared" si="6"/>
        <v>0</v>
      </c>
      <c r="J141" s="72"/>
      <c r="L141" s="14">
        <f t="shared" si="9"/>
        <v>57</v>
      </c>
      <c r="N141" s="19"/>
      <c r="R141" s="67"/>
      <c r="S141" s="67"/>
      <c r="T141" s="67"/>
      <c r="U141" s="67"/>
      <c r="V141" s="67"/>
    </row>
    <row r="142" spans="1:22" ht="12.75" customHeight="1" x14ac:dyDescent="0.25">
      <c r="A142" s="108" t="s">
        <v>58</v>
      </c>
      <c r="B142" s="108"/>
      <c r="C142" s="108"/>
      <c r="E142" s="61"/>
      <c r="F142" s="40">
        <f t="shared" si="7"/>
        <v>0</v>
      </c>
      <c r="G142" s="61"/>
      <c r="H142" s="40">
        <f t="shared" si="8"/>
        <v>0</v>
      </c>
      <c r="I142" s="44">
        <f t="shared" si="6"/>
        <v>0</v>
      </c>
      <c r="J142" s="72"/>
      <c r="L142" s="14">
        <f t="shared" si="9"/>
        <v>58</v>
      </c>
      <c r="N142" s="19"/>
      <c r="R142" s="67"/>
      <c r="S142" s="67"/>
      <c r="T142" s="67"/>
      <c r="U142" s="67"/>
      <c r="V142" s="67"/>
    </row>
    <row r="143" spans="1:22" ht="6.75" customHeight="1" x14ac:dyDescent="0.25">
      <c r="F143" s="40"/>
      <c r="H143" s="40"/>
      <c r="I143" s="18"/>
      <c r="J143" s="72"/>
      <c r="L143" s="3"/>
      <c r="R143" s="67"/>
      <c r="S143" s="67"/>
      <c r="T143" s="67"/>
      <c r="U143" s="67"/>
      <c r="V143" s="67"/>
    </row>
    <row r="144" spans="1:22" ht="12.75" customHeight="1" x14ac:dyDescent="0.25">
      <c r="A144" s="108" t="s">
        <v>59</v>
      </c>
      <c r="B144" s="108"/>
      <c r="C144" s="108"/>
      <c r="E144" s="61"/>
      <c r="F144" s="40">
        <f>+E144/(E$146+0.0001)</f>
        <v>0</v>
      </c>
      <c r="G144" s="61"/>
      <c r="H144" s="40">
        <f>+G144/(G$146+0.0001)</f>
        <v>0</v>
      </c>
      <c r="I144" s="44">
        <f t="shared" si="6"/>
        <v>0</v>
      </c>
      <c r="J144" s="72"/>
      <c r="L144" s="14">
        <v>59</v>
      </c>
      <c r="N144" s="19"/>
      <c r="R144" s="67"/>
      <c r="S144" s="67"/>
      <c r="T144" s="67"/>
      <c r="U144" s="67"/>
      <c r="V144" s="67"/>
    </row>
    <row r="145" spans="1:22" ht="5.25" customHeight="1" x14ac:dyDescent="0.25">
      <c r="A145" s="42"/>
      <c r="B145" s="42"/>
      <c r="C145" s="42"/>
      <c r="F145" s="40"/>
      <c r="H145" s="40"/>
      <c r="I145" s="79"/>
      <c r="J145" s="72"/>
      <c r="N145" s="24"/>
      <c r="R145" s="67"/>
      <c r="S145" s="67"/>
      <c r="T145" s="67"/>
      <c r="U145" s="67"/>
      <c r="V145" s="67"/>
    </row>
    <row r="146" spans="1:22" ht="12.75" customHeight="1" x14ac:dyDescent="0.25">
      <c r="A146" s="109" t="s">
        <v>115</v>
      </c>
      <c r="B146" s="109"/>
      <c r="C146" s="109"/>
      <c r="E146" s="35">
        <f>SUM(E136:E144)</f>
        <v>0</v>
      </c>
      <c r="F146" s="40">
        <f>+E146/(E$146+0.0001)</f>
        <v>0</v>
      </c>
      <c r="G146" s="35">
        <f>SUM(G136:G144)</f>
        <v>0</v>
      </c>
      <c r="H146" s="40">
        <f>+G146/(G$146+0.0001)</f>
        <v>0</v>
      </c>
      <c r="I146" s="44">
        <f>IF(ABS((G146-E146)/(E146+0.0001))&gt;1,"&gt; 100.00%",(G146-E146)/(E146+0.0001))</f>
        <v>0</v>
      </c>
      <c r="J146" s="72"/>
      <c r="L146" s="14">
        <v>60</v>
      </c>
      <c r="N146" s="19"/>
      <c r="R146" s="67"/>
      <c r="S146" s="67"/>
      <c r="T146" s="67"/>
      <c r="U146" s="67"/>
      <c r="V146" s="67"/>
    </row>
    <row r="147" spans="1:22" ht="15.75" customHeight="1" x14ac:dyDescent="0.25">
      <c r="A147" s="108"/>
      <c r="B147" s="108"/>
      <c r="C147" s="108"/>
      <c r="D147" s="108"/>
      <c r="E147" s="108"/>
      <c r="F147" s="108"/>
      <c r="G147" s="108"/>
      <c r="H147" s="108"/>
      <c r="I147" s="108"/>
      <c r="J147" s="72"/>
      <c r="R147" s="67"/>
      <c r="S147" s="67"/>
      <c r="T147" s="67"/>
      <c r="U147" s="67"/>
      <c r="V147" s="67"/>
    </row>
    <row r="148" spans="1:22" ht="12.75" customHeight="1" x14ac:dyDescent="0.25">
      <c r="A148" s="108" t="s">
        <v>60</v>
      </c>
      <c r="B148" s="108"/>
      <c r="C148" s="108"/>
      <c r="E148" s="61"/>
      <c r="G148" s="61"/>
      <c r="H148" s="36"/>
      <c r="I148" s="44">
        <f>IF(ABS((G148-E148)/(E148+0.0001))&gt;1,"&gt; 100.00%",(G148-E148)/(E148+0.0001))</f>
        <v>0</v>
      </c>
      <c r="J148" s="72"/>
      <c r="L148" s="14">
        <v>61</v>
      </c>
      <c r="N148" s="19"/>
      <c r="R148" s="67"/>
      <c r="S148" s="67"/>
      <c r="T148" s="67"/>
      <c r="U148" s="67"/>
      <c r="V148" s="67"/>
    </row>
    <row r="149" spans="1:22" ht="11.25" customHeight="1" x14ac:dyDescent="0.25">
      <c r="A149" s="41"/>
      <c r="B149" s="41"/>
      <c r="E149" s="45"/>
      <c r="G149" s="16"/>
      <c r="I149" s="18"/>
      <c r="J149" s="72"/>
      <c r="L149" s="3"/>
      <c r="N149" s="24"/>
      <c r="R149" s="67"/>
      <c r="S149" s="67"/>
      <c r="T149" s="67"/>
      <c r="U149" s="67"/>
      <c r="V149" s="67"/>
    </row>
    <row r="150" spans="1:22" ht="11.25" customHeight="1" x14ac:dyDescent="0.25">
      <c r="A150" s="108" t="s">
        <v>77</v>
      </c>
      <c r="B150" s="108"/>
      <c r="C150" s="108"/>
      <c r="F150" s="3" t="s">
        <v>29</v>
      </c>
      <c r="H150" s="3" t="s">
        <v>30</v>
      </c>
      <c r="J150" s="73"/>
      <c r="L150" s="14">
        <v>62</v>
      </c>
      <c r="N150" s="19"/>
      <c r="R150" s="67"/>
      <c r="S150" s="67"/>
      <c r="T150" s="67"/>
      <c r="U150" s="67"/>
      <c r="V150" s="67"/>
    </row>
    <row r="151" spans="1:22" ht="5.25" customHeight="1" x14ac:dyDescent="0.25">
      <c r="A151" s="41"/>
      <c r="B151" s="41"/>
      <c r="E151" s="45"/>
      <c r="G151" s="16"/>
      <c r="I151" s="18"/>
      <c r="J151" s="72"/>
      <c r="L151" s="3"/>
      <c r="N151" s="24"/>
      <c r="R151" s="67"/>
      <c r="S151" s="67"/>
      <c r="T151" s="67"/>
      <c r="U151" s="67"/>
      <c r="V151" s="67"/>
    </row>
    <row r="152" spans="1:22" ht="21" customHeight="1" x14ac:dyDescent="0.25">
      <c r="A152" s="41"/>
      <c r="B152" s="41"/>
      <c r="C152" s="41"/>
      <c r="D152" s="41"/>
      <c r="E152" s="41"/>
      <c r="F152" s="41"/>
      <c r="G152" s="46"/>
      <c r="H152" s="47"/>
      <c r="I152" s="46"/>
      <c r="N152" s="24"/>
      <c r="R152" s="67"/>
      <c r="S152" s="67"/>
      <c r="T152" s="67"/>
      <c r="U152" s="67"/>
      <c r="V152" s="67"/>
    </row>
    <row r="153" spans="1:22" ht="12.75" customHeight="1" x14ac:dyDescent="0.25">
      <c r="A153" s="126" t="s">
        <v>75</v>
      </c>
      <c r="B153" s="126"/>
      <c r="C153" s="41"/>
      <c r="D153" s="41"/>
      <c r="E153" s="41"/>
      <c r="F153" s="41"/>
      <c r="G153" s="46"/>
      <c r="H153" s="47"/>
      <c r="I153" s="46"/>
      <c r="N153" s="24"/>
      <c r="R153" s="67"/>
      <c r="S153" s="67"/>
      <c r="T153" s="67"/>
      <c r="U153" s="67"/>
      <c r="V153" s="67"/>
    </row>
    <row r="154" spans="1:22" ht="5.25" customHeight="1" x14ac:dyDescent="0.25">
      <c r="A154" s="41"/>
      <c r="B154" s="41"/>
      <c r="C154" s="41"/>
      <c r="D154" s="41"/>
      <c r="E154" s="41"/>
      <c r="F154" s="41"/>
      <c r="G154" s="46"/>
      <c r="H154" s="47"/>
      <c r="I154" s="46"/>
      <c r="N154" s="24"/>
      <c r="R154" s="67"/>
      <c r="S154" s="67"/>
      <c r="T154" s="67"/>
      <c r="U154" s="67"/>
      <c r="V154" s="67"/>
    </row>
    <row r="155" spans="1:22" ht="12.75" customHeight="1" x14ac:dyDescent="0.25">
      <c r="A155" s="108" t="s">
        <v>61</v>
      </c>
      <c r="B155" s="108"/>
      <c r="C155" s="123">
        <f>ROUND((G144/(I49+0.00001)),4)</f>
        <v>0</v>
      </c>
      <c r="D155" s="123"/>
      <c r="E155" s="48" t="s">
        <v>103</v>
      </c>
      <c r="F155" s="41"/>
      <c r="G155" s="46"/>
      <c r="H155" s="47"/>
      <c r="I155" s="46"/>
      <c r="N155" s="24"/>
      <c r="R155" s="67"/>
      <c r="S155" s="67"/>
      <c r="T155" s="67"/>
      <c r="U155" s="67"/>
      <c r="V155" s="67"/>
    </row>
    <row r="156" spans="1:22" ht="4.5" customHeight="1" x14ac:dyDescent="0.25">
      <c r="A156" s="108"/>
      <c r="B156" s="108"/>
      <c r="C156" s="41"/>
      <c r="D156" s="41"/>
      <c r="E156" s="49"/>
      <c r="F156" s="41"/>
      <c r="G156" s="46"/>
      <c r="H156" s="47"/>
      <c r="I156" s="46"/>
      <c r="N156" s="24"/>
      <c r="R156" s="67"/>
      <c r="S156" s="67"/>
      <c r="T156" s="67"/>
      <c r="U156" s="67"/>
      <c r="V156" s="67"/>
    </row>
    <row r="157" spans="1:22" ht="12.75" customHeight="1" x14ac:dyDescent="0.25">
      <c r="A157" s="108" t="s">
        <v>101</v>
      </c>
      <c r="B157" s="108"/>
      <c r="C157" s="123">
        <f>ROUND((G125)/(G136+G137+G138+G139+G141+G142+0.0001),4)</f>
        <v>0</v>
      </c>
      <c r="D157" s="123"/>
      <c r="E157" s="48" t="s">
        <v>120</v>
      </c>
      <c r="F157" s="41"/>
      <c r="G157" s="46"/>
      <c r="H157" s="47"/>
      <c r="I157" s="46"/>
      <c r="N157" s="24"/>
      <c r="R157" s="67"/>
      <c r="S157" s="67"/>
      <c r="T157" s="67"/>
      <c r="U157" s="67"/>
      <c r="V157" s="67"/>
    </row>
    <row r="158" spans="1:22" ht="4.5" customHeight="1" x14ac:dyDescent="0.25">
      <c r="A158" s="108"/>
      <c r="B158" s="108"/>
      <c r="C158" s="41"/>
      <c r="D158" s="41"/>
      <c r="E158" s="49"/>
      <c r="F158" s="41"/>
      <c r="G158" s="46"/>
      <c r="H158" s="47"/>
      <c r="I158" s="46"/>
      <c r="N158" s="24"/>
      <c r="R158" s="67"/>
      <c r="S158" s="67"/>
      <c r="T158" s="67"/>
      <c r="U158" s="67"/>
      <c r="V158" s="67"/>
    </row>
    <row r="159" spans="1:22" ht="12.75" customHeight="1" x14ac:dyDescent="0.25">
      <c r="A159" s="108" t="s">
        <v>62</v>
      </c>
      <c r="B159" s="108"/>
      <c r="C159" s="123">
        <f>ROUND((G125+G126+G127+G128)/(G146-G144+0.0001),4)</f>
        <v>0</v>
      </c>
      <c r="D159" s="123"/>
      <c r="E159" s="48" t="s">
        <v>104</v>
      </c>
      <c r="F159" s="41"/>
      <c r="G159" s="46"/>
      <c r="H159" s="47"/>
      <c r="I159" s="46"/>
      <c r="N159" s="24"/>
      <c r="R159" s="67"/>
      <c r="S159" s="67"/>
      <c r="T159" s="67"/>
      <c r="U159" s="67"/>
      <c r="V159" s="67"/>
    </row>
    <row r="160" spans="1:22" ht="12.75" customHeight="1" x14ac:dyDescent="0.25">
      <c r="A160" s="108"/>
      <c r="B160" s="108"/>
      <c r="C160" s="41"/>
      <c r="D160" s="41"/>
      <c r="E160" s="41"/>
      <c r="F160" s="41"/>
      <c r="G160" s="46"/>
      <c r="H160" s="47"/>
      <c r="I160" s="46"/>
      <c r="N160" s="24"/>
      <c r="R160" s="67"/>
      <c r="S160" s="67"/>
      <c r="T160" s="67"/>
      <c r="U160" s="67"/>
      <c r="V160" s="67"/>
    </row>
    <row r="161" spans="1:22" ht="40.5" customHeight="1" x14ac:dyDescent="0.25">
      <c r="A161" s="42"/>
      <c r="B161" s="42"/>
      <c r="C161" s="41"/>
      <c r="D161" s="41"/>
      <c r="E161" s="41"/>
      <c r="F161" s="41"/>
      <c r="G161" s="46"/>
      <c r="H161" s="47"/>
      <c r="I161" s="46"/>
      <c r="N161" s="24"/>
      <c r="R161" s="67"/>
      <c r="S161" s="67"/>
      <c r="T161" s="67"/>
      <c r="U161" s="67"/>
      <c r="V161" s="67"/>
    </row>
    <row r="162" spans="1:22" ht="19.5" customHeight="1" x14ac:dyDescent="0.3">
      <c r="A162" s="12" t="s">
        <v>39</v>
      </c>
      <c r="B162" s="4"/>
      <c r="R162" s="67"/>
      <c r="S162" s="67"/>
      <c r="T162" s="67"/>
      <c r="U162" s="67"/>
      <c r="V162" s="67"/>
    </row>
    <row r="163" spans="1:22" ht="17.25" customHeight="1" x14ac:dyDescent="0.25">
      <c r="A163" s="4"/>
      <c r="B163" s="4"/>
      <c r="R163" s="67"/>
      <c r="S163" s="67"/>
      <c r="T163" s="67"/>
      <c r="U163" s="67"/>
      <c r="V163" s="67"/>
    </row>
    <row r="164" spans="1:22" ht="15.75" customHeight="1" x14ac:dyDescent="0.25">
      <c r="A164" s="20" t="s">
        <v>20</v>
      </c>
      <c r="B164" s="4"/>
      <c r="L164" s="3"/>
      <c r="R164" s="67"/>
      <c r="S164" s="67"/>
      <c r="T164" s="67"/>
      <c r="U164" s="67"/>
      <c r="V164" s="67"/>
    </row>
    <row r="165" spans="1:22" ht="11.25" customHeight="1" x14ac:dyDescent="0.25">
      <c r="A165" s="4"/>
      <c r="B165" s="4"/>
      <c r="R165" s="67"/>
      <c r="S165" s="67"/>
      <c r="T165" s="67"/>
      <c r="U165" s="67"/>
      <c r="V165" s="67"/>
    </row>
    <row r="166" spans="1:22" ht="13.5" customHeight="1" x14ac:dyDescent="0.25">
      <c r="A166" s="4"/>
      <c r="B166" s="50" t="s">
        <v>136</v>
      </c>
      <c r="C166" s="50" t="s">
        <v>17</v>
      </c>
      <c r="E166" s="24"/>
      <c r="F166" s="51"/>
      <c r="G166" s="51"/>
      <c r="L166" s="14">
        <v>63</v>
      </c>
      <c r="N166" s="19"/>
      <c r="R166" s="67"/>
      <c r="S166" s="67"/>
      <c r="T166" s="67"/>
      <c r="U166" s="67"/>
      <c r="V166" s="67"/>
    </row>
    <row r="167" spans="1:22" ht="13.5" customHeight="1" x14ac:dyDescent="0.25">
      <c r="B167" s="50" t="s">
        <v>133</v>
      </c>
      <c r="E167" s="24"/>
      <c r="F167" s="51"/>
      <c r="G167" s="51"/>
      <c r="L167" s="14">
        <f>+L166+1</f>
        <v>64</v>
      </c>
      <c r="N167" s="19"/>
      <c r="R167" s="67"/>
      <c r="S167" s="67"/>
      <c r="T167" s="67"/>
      <c r="U167" s="67"/>
      <c r="V167" s="67"/>
    </row>
    <row r="168" spans="1:22" ht="13.5" customHeight="1" x14ac:dyDescent="0.25">
      <c r="A168" s="4"/>
      <c r="B168" s="50" t="s">
        <v>137</v>
      </c>
      <c r="C168" s="24"/>
      <c r="D168" s="24"/>
      <c r="E168" s="24"/>
      <c r="F168" s="51"/>
      <c r="G168" s="51"/>
      <c r="H168" s="24"/>
      <c r="I168" s="24"/>
      <c r="L168" s="14">
        <f>+L167+1</f>
        <v>65</v>
      </c>
      <c r="N168" s="19"/>
      <c r="R168" s="67"/>
      <c r="S168" s="67"/>
      <c r="T168" s="67"/>
      <c r="U168" s="67"/>
      <c r="V168" s="67"/>
    </row>
    <row r="169" spans="1:22" ht="13.5" customHeight="1" x14ac:dyDescent="0.25">
      <c r="A169" s="4"/>
      <c r="B169" s="50" t="s">
        <v>18</v>
      </c>
      <c r="C169" s="52" t="s">
        <v>123</v>
      </c>
      <c r="D169" s="24"/>
      <c r="E169" s="24"/>
      <c r="F169" s="51"/>
      <c r="G169" s="51"/>
      <c r="H169" s="24"/>
      <c r="I169" s="24"/>
      <c r="L169" s="14">
        <f>+L168+1</f>
        <v>66</v>
      </c>
      <c r="N169" s="19"/>
    </row>
    <row r="170" spans="1:22" ht="13.5" customHeight="1" x14ac:dyDescent="0.25">
      <c r="A170" s="4"/>
      <c r="B170" s="50" t="s">
        <v>19</v>
      </c>
      <c r="C170" s="24"/>
      <c r="D170" s="24"/>
      <c r="E170" s="24"/>
      <c r="F170" s="51"/>
      <c r="G170" s="51"/>
      <c r="H170" s="24"/>
      <c r="I170" s="24"/>
      <c r="L170" s="14">
        <f>+L169+1</f>
        <v>67</v>
      </c>
      <c r="N170" s="19"/>
    </row>
    <row r="171" spans="1:22" ht="29.25" customHeight="1" x14ac:dyDescent="0.25">
      <c r="A171" s="108"/>
      <c r="B171" s="108"/>
      <c r="C171" s="41"/>
      <c r="D171" s="41"/>
      <c r="E171" s="41"/>
      <c r="F171" s="41"/>
      <c r="G171" s="46"/>
      <c r="H171" s="47"/>
      <c r="I171" s="46"/>
      <c r="N171" s="24"/>
    </row>
    <row r="172" spans="1:22" ht="12.75" customHeight="1" x14ac:dyDescent="0.25">
      <c r="A172" s="126" t="s">
        <v>63</v>
      </c>
      <c r="B172" s="126"/>
      <c r="C172" s="126"/>
      <c r="D172" s="41"/>
      <c r="E172" s="41"/>
      <c r="F172" s="41"/>
      <c r="G172" s="46"/>
      <c r="H172" s="47"/>
      <c r="I172" s="46"/>
      <c r="N172" s="24"/>
    </row>
    <row r="173" spans="1:22" ht="10.5" customHeight="1" x14ac:dyDescent="0.25">
      <c r="A173" s="41"/>
      <c r="B173" s="41"/>
      <c r="C173" s="41"/>
      <c r="D173" s="41"/>
      <c r="E173" s="41"/>
      <c r="F173" s="41"/>
      <c r="G173" s="46"/>
      <c r="H173" s="47"/>
      <c r="I173" s="46"/>
      <c r="N173" s="24"/>
    </row>
    <row r="174" spans="1:22" ht="12" customHeight="1" x14ac:dyDescent="0.25">
      <c r="A174" s="53" t="s">
        <v>65</v>
      </c>
      <c r="B174" s="53"/>
      <c r="C174" s="48" t="str">
        <f>IF(C157&lt;0.8,"Kreditorenliste mit Höhe und Zeitpunkt der Fälligkeit der Forderungen ist einzureichen.","Keine Unterlagen notwendig.")</f>
        <v>Kreditorenliste mit Höhe und Zeitpunkt der Fälligkeit der Forderungen ist einzureichen.</v>
      </c>
      <c r="D174" s="50"/>
      <c r="E174" s="50"/>
      <c r="F174" s="50"/>
      <c r="G174" s="50"/>
      <c r="H174" s="50"/>
      <c r="I174" s="50"/>
      <c r="L174" s="14">
        <f>+L170+1</f>
        <v>68</v>
      </c>
      <c r="N174" s="19"/>
    </row>
    <row r="175" spans="1:22" ht="12" customHeight="1" x14ac:dyDescent="0.25">
      <c r="A175" s="53" t="s">
        <v>76</v>
      </c>
      <c r="B175" s="53"/>
      <c r="C175" s="48" t="str">
        <f>IF(G139&gt;5000,"Details zu Gläubiger und Rückzahlungsmodalitäten sind einzureichen.","Keine Unterlagen notwendig.")</f>
        <v>Keine Unterlagen notwendig.</v>
      </c>
      <c r="D175" s="50"/>
      <c r="E175" s="50"/>
      <c r="F175" s="50"/>
      <c r="G175" s="50"/>
      <c r="H175" s="50"/>
      <c r="I175" s="50"/>
      <c r="L175" s="14">
        <f t="shared" ref="L175:L182" si="10">+L174+1</f>
        <v>69</v>
      </c>
      <c r="N175" s="19"/>
    </row>
    <row r="176" spans="1:22" ht="12" customHeight="1" x14ac:dyDescent="0.25">
      <c r="A176" s="53" t="s">
        <v>66</v>
      </c>
      <c r="B176" s="53"/>
      <c r="C176" s="48" t="str">
        <f>IF(G140&gt;5000,"Detaillierte Begründung zur Bildung der Rückstellung ist einzureichen.","Keine Unterlagen notwendig.")</f>
        <v>Keine Unterlagen notwendig.</v>
      </c>
      <c r="D176" s="50"/>
      <c r="E176" s="50"/>
      <c r="F176" s="50"/>
      <c r="G176" s="50"/>
      <c r="H176" s="50"/>
      <c r="I176" s="50"/>
      <c r="L176" s="14">
        <f t="shared" si="10"/>
        <v>70</v>
      </c>
      <c r="N176" s="19"/>
    </row>
    <row r="177" spans="1:18" ht="12" customHeight="1" x14ac:dyDescent="0.25">
      <c r="A177" s="53" t="s">
        <v>67</v>
      </c>
      <c r="B177" s="53"/>
      <c r="C177" s="48" t="str">
        <f>IF(G144&lt;0,"Sanierungsplan ist einzureichen.","Keine Unterlagen notwendig.")</f>
        <v>Keine Unterlagen notwendig.</v>
      </c>
      <c r="D177" s="50"/>
      <c r="E177" s="50"/>
      <c r="F177" s="50"/>
      <c r="G177" s="50"/>
      <c r="H177" s="50"/>
      <c r="I177" s="50"/>
      <c r="L177" s="14">
        <f t="shared" si="10"/>
        <v>71</v>
      </c>
      <c r="N177" s="19"/>
    </row>
    <row r="178" spans="1:18" ht="12" customHeight="1" x14ac:dyDescent="0.25">
      <c r="A178" s="53" t="s">
        <v>72</v>
      </c>
      <c r="B178" s="53"/>
      <c r="C178" s="48" t="str">
        <f>IF(G148&gt;5000,"Details zu (Eventual-)Verpflichtungen sind einzureichen.","Keine Unterlagen notwendig.")</f>
        <v>Keine Unterlagen notwendig.</v>
      </c>
      <c r="D178" s="50"/>
      <c r="E178" s="50"/>
      <c r="F178" s="50"/>
      <c r="G178" s="50"/>
      <c r="H178" s="50"/>
      <c r="I178" s="50"/>
      <c r="L178" s="14">
        <f t="shared" si="10"/>
        <v>72</v>
      </c>
      <c r="N178" s="19"/>
    </row>
    <row r="179" spans="1:18" ht="12" customHeight="1" x14ac:dyDescent="0.25">
      <c r="A179" s="53" t="s">
        <v>71</v>
      </c>
      <c r="B179" s="53"/>
      <c r="C179" s="54" t="str">
        <f>IF($G$75+$G$76&gt;10000,IF($G$78+$G$77&gt;10000,"Da sowohl die Lohnsumme als auch die Spesenentschädigung CHF 10'000 übersteigen, sind Spesenreglement und AHV-Abrechnung einzureichen","Da die Lohnsumme CHF 10'000 übersteigt, ist eine entsprechende AHV-Abrechnung einzureichen"),IF($G$77+$G$78&gt;10000,"Da die Gesamtsumme aller Spesenentschädigungen CHF 10'000 übersteigt, ist das Spesenreglement einzureichen","Keine Unterlagen notwendig"))</f>
        <v>Keine Unterlagen notwendig</v>
      </c>
      <c r="D179" s="50"/>
      <c r="E179" s="50"/>
      <c r="F179" s="50"/>
      <c r="G179" s="50"/>
      <c r="H179" s="50"/>
      <c r="I179" s="50"/>
      <c r="L179" s="14">
        <f t="shared" si="10"/>
        <v>73</v>
      </c>
      <c r="N179" s="19"/>
    </row>
    <row r="180" spans="1:18" ht="12" customHeight="1" x14ac:dyDescent="0.25">
      <c r="A180" s="125" t="s">
        <v>64</v>
      </c>
      <c r="B180" s="125"/>
      <c r="C180" s="48" t="str">
        <f>IF(J129=0,"Keine Unterlagen notwendig.","Detailliertes Inventar mit Abschreibungstabelle ist einzureichen.")</f>
        <v>Keine Unterlagen notwendig.</v>
      </c>
      <c r="D180" s="41"/>
      <c r="E180" s="48"/>
      <c r="F180" s="41"/>
      <c r="G180" s="46"/>
      <c r="H180" s="47"/>
      <c r="I180" s="46"/>
      <c r="L180" s="14">
        <f t="shared" si="10"/>
        <v>74</v>
      </c>
      <c r="N180" s="19"/>
      <c r="P180" s="122"/>
      <c r="Q180" s="122"/>
      <c r="R180" s="122"/>
    </row>
    <row r="181" spans="1:18" ht="12" customHeight="1" x14ac:dyDescent="0.25">
      <c r="A181" s="125" t="s">
        <v>83</v>
      </c>
      <c r="B181" s="125"/>
      <c r="C181" s="48" t="str">
        <f>IF((G126+G127)&lt;5000,"Keine Unterlagen notwendig.","Debitorenliste ist einzureichen.")</f>
        <v>Keine Unterlagen notwendig.</v>
      </c>
      <c r="D181" s="41"/>
      <c r="E181" s="48"/>
      <c r="F181" s="41"/>
      <c r="G181" s="46"/>
      <c r="H181" s="47"/>
      <c r="I181" s="46"/>
      <c r="L181" s="14">
        <f t="shared" si="10"/>
        <v>75</v>
      </c>
      <c r="N181" s="19"/>
      <c r="P181" s="124">
        <f>IF(G157&gt;10000,1,IF(G157/(I88+1)&lt;0.1,0,1))</f>
        <v>0</v>
      </c>
      <c r="Q181" s="124"/>
      <c r="R181" s="124"/>
    </row>
    <row r="182" spans="1:18" ht="12" customHeight="1" x14ac:dyDescent="0.25">
      <c r="A182" s="53" t="s">
        <v>68</v>
      </c>
      <c r="B182" s="53"/>
      <c r="C182" s="48" t="s">
        <v>78</v>
      </c>
      <c r="D182" s="50"/>
      <c r="E182" s="50"/>
      <c r="F182" s="41"/>
      <c r="G182" s="46"/>
      <c r="H182" s="47"/>
      <c r="I182" s="46"/>
      <c r="L182" s="14">
        <f t="shared" si="10"/>
        <v>76</v>
      </c>
      <c r="N182" s="19"/>
      <c r="P182" s="124">
        <f>IF(G158&gt;10000,1,IF(G158/(I89+1)&lt;0.1,0,1))</f>
        <v>0</v>
      </c>
      <c r="Q182" s="124"/>
      <c r="R182" s="124"/>
    </row>
    <row r="183" spans="1:18" x14ac:dyDescent="0.25">
      <c r="A183" s="53"/>
      <c r="B183" s="53"/>
      <c r="C183" s="48"/>
      <c r="D183" s="50"/>
      <c r="E183" s="50"/>
      <c r="F183" s="50"/>
      <c r="G183" s="50"/>
      <c r="H183" s="50"/>
      <c r="I183" s="50"/>
      <c r="L183" s="50"/>
      <c r="R183" s="67"/>
    </row>
    <row r="186" spans="1:18" ht="18" customHeight="1" x14ac:dyDescent="0.3">
      <c r="A186" s="12" t="s">
        <v>69</v>
      </c>
      <c r="B186" s="4"/>
      <c r="L186" s="14">
        <v>77</v>
      </c>
      <c r="N186" s="19"/>
    </row>
    <row r="187" spans="1:18" ht="32.25" customHeight="1" x14ac:dyDescent="0.25">
      <c r="A187" s="55"/>
      <c r="B187" s="55"/>
      <c r="C187" s="55"/>
      <c r="D187" s="55"/>
      <c r="E187" s="55"/>
      <c r="F187" s="55"/>
      <c r="G187" s="55"/>
      <c r="H187" s="55"/>
      <c r="I187" s="55"/>
      <c r="J187" s="55"/>
      <c r="L187" s="3"/>
    </row>
    <row r="188" spans="1:18" ht="18" customHeight="1" x14ac:dyDescent="0.25">
      <c r="A188" s="55"/>
      <c r="B188" s="113"/>
      <c r="C188" s="114"/>
      <c r="D188" s="114"/>
      <c r="E188" s="114"/>
      <c r="F188" s="114"/>
      <c r="G188" s="114"/>
      <c r="H188" s="114"/>
      <c r="I188" s="115"/>
      <c r="N188" s="24"/>
    </row>
    <row r="189" spans="1:18" ht="18" customHeight="1" x14ac:dyDescent="0.25">
      <c r="A189" s="55"/>
      <c r="B189" s="113"/>
      <c r="C189" s="114"/>
      <c r="D189" s="114"/>
      <c r="E189" s="114"/>
      <c r="F189" s="114"/>
      <c r="G189" s="114"/>
      <c r="H189" s="114"/>
      <c r="I189" s="115"/>
      <c r="N189" s="24"/>
    </row>
    <row r="190" spans="1:18" ht="18" customHeight="1" x14ac:dyDescent="0.25">
      <c r="A190" s="55"/>
      <c r="B190" s="113"/>
      <c r="C190" s="114"/>
      <c r="D190" s="114"/>
      <c r="E190" s="114"/>
      <c r="F190" s="114"/>
      <c r="G190" s="114"/>
      <c r="H190" s="114"/>
      <c r="I190" s="115"/>
      <c r="N190" s="24"/>
    </row>
    <row r="191" spans="1:18" ht="18" customHeight="1" x14ac:dyDescent="0.25">
      <c r="A191" s="55"/>
      <c r="B191" s="113"/>
      <c r="C191" s="114"/>
      <c r="D191" s="114"/>
      <c r="E191" s="114"/>
      <c r="F191" s="114"/>
      <c r="G191" s="114"/>
      <c r="H191" s="114"/>
      <c r="I191" s="115"/>
      <c r="N191" s="24"/>
    </row>
    <row r="192" spans="1:18" ht="18" customHeight="1" x14ac:dyDescent="0.25">
      <c r="A192" s="55"/>
      <c r="B192" s="113"/>
      <c r="C192" s="114"/>
      <c r="D192" s="114"/>
      <c r="E192" s="114"/>
      <c r="F192" s="114"/>
      <c r="G192" s="114"/>
      <c r="H192" s="114"/>
      <c r="I192" s="115"/>
      <c r="N192" s="24"/>
    </row>
    <row r="193" spans="1:14" ht="18" customHeight="1" x14ac:dyDescent="0.25">
      <c r="A193" s="55"/>
      <c r="B193" s="113"/>
      <c r="C193" s="114"/>
      <c r="D193" s="114"/>
      <c r="E193" s="114"/>
      <c r="F193" s="114"/>
      <c r="G193" s="114"/>
      <c r="H193" s="114"/>
      <c r="I193" s="115"/>
      <c r="N193" s="24"/>
    </row>
    <row r="194" spans="1:14" ht="16.5" customHeight="1" x14ac:dyDescent="0.25">
      <c r="A194" s="55"/>
      <c r="B194" s="113"/>
      <c r="C194" s="114"/>
      <c r="D194" s="114"/>
      <c r="E194" s="114"/>
      <c r="F194" s="114"/>
      <c r="G194" s="114"/>
      <c r="H194" s="114"/>
      <c r="I194" s="115"/>
      <c r="N194" s="24"/>
    </row>
    <row r="195" spans="1:14" ht="16.5" customHeight="1" x14ac:dyDescent="0.25">
      <c r="A195" s="55"/>
      <c r="B195" s="113"/>
      <c r="C195" s="114"/>
      <c r="D195" s="114"/>
      <c r="E195" s="114"/>
      <c r="F195" s="114"/>
      <c r="G195" s="114"/>
      <c r="H195" s="114"/>
      <c r="I195" s="115"/>
      <c r="N195" s="24"/>
    </row>
    <row r="196" spans="1:14" ht="16.5" customHeight="1" x14ac:dyDescent="0.25">
      <c r="A196" s="55"/>
      <c r="B196" s="113"/>
      <c r="C196" s="114"/>
      <c r="D196" s="114"/>
      <c r="E196" s="114"/>
      <c r="F196" s="114"/>
      <c r="G196" s="114"/>
      <c r="H196" s="114"/>
      <c r="I196" s="115"/>
      <c r="N196" s="24"/>
    </row>
    <row r="197" spans="1:14" ht="16.5" customHeight="1" x14ac:dyDescent="0.25">
      <c r="A197" s="55"/>
      <c r="B197" s="113"/>
      <c r="C197" s="114"/>
      <c r="D197" s="114"/>
      <c r="E197" s="114"/>
      <c r="F197" s="114"/>
      <c r="G197" s="114"/>
      <c r="H197" s="114"/>
      <c r="I197" s="115"/>
      <c r="N197" s="24"/>
    </row>
    <row r="198" spans="1:14" ht="16.5" customHeight="1" x14ac:dyDescent="0.25">
      <c r="A198" s="55"/>
      <c r="B198" s="113"/>
      <c r="C198" s="114"/>
      <c r="D198" s="114"/>
      <c r="E198" s="114"/>
      <c r="F198" s="114"/>
      <c r="G198" s="114"/>
      <c r="H198" s="114"/>
      <c r="I198" s="115"/>
      <c r="N198" s="24"/>
    </row>
    <row r="199" spans="1:14" ht="16.5" customHeight="1" x14ac:dyDescent="0.25">
      <c r="A199" s="55"/>
      <c r="B199" s="113"/>
      <c r="C199" s="114"/>
      <c r="D199" s="114"/>
      <c r="E199" s="114"/>
      <c r="F199" s="114"/>
      <c r="G199" s="114"/>
      <c r="H199" s="114"/>
      <c r="I199" s="115"/>
      <c r="N199" s="24"/>
    </row>
    <row r="200" spans="1:14" ht="16.5" customHeight="1" x14ac:dyDescent="0.25">
      <c r="A200" s="55"/>
      <c r="B200" s="113"/>
      <c r="C200" s="114"/>
      <c r="D200" s="114"/>
      <c r="E200" s="114"/>
      <c r="F200" s="114"/>
      <c r="G200" s="114"/>
      <c r="H200" s="114"/>
      <c r="I200" s="115"/>
      <c r="N200" s="24"/>
    </row>
    <row r="201" spans="1:14" ht="237" customHeight="1" x14ac:dyDescent="0.25">
      <c r="A201" s="55"/>
      <c r="B201" s="51"/>
      <c r="C201" s="24"/>
      <c r="D201" s="24"/>
      <c r="E201" s="24"/>
      <c r="F201" s="51"/>
      <c r="G201" s="51"/>
      <c r="H201" s="24"/>
      <c r="I201" s="24"/>
      <c r="N201" s="24"/>
    </row>
    <row r="202" spans="1:14" ht="16.5" customHeight="1" x14ac:dyDescent="0.25">
      <c r="A202" s="55"/>
      <c r="B202" s="51"/>
      <c r="C202" s="24"/>
      <c r="D202" s="24"/>
      <c r="E202" s="24"/>
      <c r="F202" s="51"/>
      <c r="G202" s="51"/>
      <c r="H202" s="24"/>
      <c r="I202" s="24"/>
      <c r="N202" s="24"/>
    </row>
    <row r="203" spans="1:14" ht="16.5" customHeight="1" x14ac:dyDescent="0.3">
      <c r="A203" s="12" t="s">
        <v>70</v>
      </c>
      <c r="B203" s="51"/>
      <c r="C203" s="24"/>
      <c r="D203" s="24"/>
      <c r="E203" s="24"/>
      <c r="F203" s="51"/>
      <c r="G203" s="51"/>
      <c r="H203" s="24"/>
      <c r="I203" s="24"/>
      <c r="L203" s="14">
        <v>78</v>
      </c>
      <c r="N203" s="19"/>
    </row>
    <row r="204" spans="1:14" ht="16.5" customHeight="1" x14ac:dyDescent="0.25">
      <c r="A204" s="55"/>
      <c r="B204" s="51"/>
      <c r="C204" s="24"/>
      <c r="D204" s="24"/>
      <c r="E204" s="24"/>
      <c r="F204" s="51"/>
      <c r="G204" s="51"/>
      <c r="H204" s="24"/>
      <c r="I204" s="24"/>
      <c r="N204" s="24"/>
    </row>
    <row r="205" spans="1:14" ht="12.75" customHeight="1" x14ac:dyDescent="0.25">
      <c r="A205" s="55" t="s">
        <v>22</v>
      </c>
      <c r="B205" s="51"/>
      <c r="C205" s="24"/>
      <c r="D205" s="24"/>
      <c r="E205" s="24"/>
      <c r="F205" s="51"/>
      <c r="G205" s="51"/>
      <c r="H205" s="24"/>
      <c r="I205" s="24"/>
      <c r="N205" s="24"/>
    </row>
    <row r="206" spans="1:14" ht="12.75" customHeight="1" x14ac:dyDescent="0.25">
      <c r="A206" s="4" t="s">
        <v>23</v>
      </c>
      <c r="B206" s="50"/>
    </row>
    <row r="207" spans="1:14" ht="12.75" customHeight="1" x14ac:dyDescent="0.25"/>
    <row r="208" spans="1:14" x14ac:dyDescent="0.25">
      <c r="A208" s="50" t="s">
        <v>0</v>
      </c>
      <c r="B208" s="50"/>
      <c r="C208" s="50" t="s">
        <v>10</v>
      </c>
      <c r="D208" s="50"/>
      <c r="E208" s="50"/>
      <c r="F208" s="50"/>
      <c r="G208" s="50" t="s">
        <v>28</v>
      </c>
    </row>
    <row r="209" spans="1:14" ht="17.25" customHeight="1" x14ac:dyDescent="0.25">
      <c r="A209" s="4"/>
      <c r="B209" s="4"/>
    </row>
    <row r="210" spans="1:14" x14ac:dyDescent="0.25">
      <c r="A210" s="4"/>
      <c r="B210" s="4"/>
    </row>
    <row r="211" spans="1:14" x14ac:dyDescent="0.25">
      <c r="A211" s="20" t="s">
        <v>1</v>
      </c>
      <c r="B211" s="4"/>
      <c r="C211" s="116"/>
      <c r="D211" s="116"/>
      <c r="E211" s="116"/>
      <c r="G211" s="56"/>
      <c r="H211" s="57"/>
      <c r="I211" s="57"/>
      <c r="J211" s="74"/>
      <c r="L211" s="58"/>
    </row>
    <row r="212" spans="1:14" x14ac:dyDescent="0.25">
      <c r="L212" s="3"/>
    </row>
    <row r="213" spans="1:14" x14ac:dyDescent="0.25">
      <c r="L213" s="3"/>
    </row>
    <row r="214" spans="1:14" ht="15" customHeight="1" x14ac:dyDescent="0.25">
      <c r="A214" s="59" t="s">
        <v>21</v>
      </c>
      <c r="B214" s="59"/>
      <c r="C214" s="20" t="s">
        <v>138</v>
      </c>
      <c r="L214" s="14">
        <v>79</v>
      </c>
      <c r="N214" s="19"/>
    </row>
    <row r="215" spans="1:14" x14ac:dyDescent="0.25">
      <c r="A215" s="59"/>
      <c r="B215" s="59"/>
      <c r="C215" s="20"/>
      <c r="L215" s="3"/>
    </row>
    <row r="216" spans="1:14" x14ac:dyDescent="0.25">
      <c r="A216" s="59" t="s">
        <v>24</v>
      </c>
      <c r="B216" s="59"/>
      <c r="C216" s="20" t="s">
        <v>126</v>
      </c>
      <c r="L216" s="3"/>
    </row>
    <row r="217" spans="1:14" x14ac:dyDescent="0.25">
      <c r="L217" s="3"/>
    </row>
    <row r="218" spans="1:14" x14ac:dyDescent="0.25">
      <c r="L218" s="3"/>
    </row>
    <row r="219" spans="1:14" x14ac:dyDescent="0.25">
      <c r="L219" s="3"/>
    </row>
    <row r="220" spans="1:14" x14ac:dyDescent="0.25">
      <c r="L220" s="3"/>
    </row>
    <row r="221" spans="1:14" x14ac:dyDescent="0.25">
      <c r="L221" s="3"/>
    </row>
    <row r="222" spans="1:14" x14ac:dyDescent="0.25">
      <c r="L222" s="3"/>
    </row>
  </sheetData>
  <sheetProtection algorithmName="SHA-512" hashValue="LPNh7Tnb4i3h8FAk58eZyl/vdTPcT4Cc/Gl1laE994f/pZLRd0J2eS+hFyWx0foLxuQY0KRPmRHUXR1DElwh/w==" saltValue="WFLL8ZNHgmRPChH2AwN74w==" spinCount="100000" sheet="1" objects="1" scenarios="1"/>
  <mergeCells count="99">
    <mergeCell ref="A61:B61"/>
    <mergeCell ref="P182:R182"/>
    <mergeCell ref="C157:D157"/>
    <mergeCell ref="A135:B135"/>
    <mergeCell ref="A150:C150"/>
    <mergeCell ref="A146:C146"/>
    <mergeCell ref="A140:B140"/>
    <mergeCell ref="A141:C141"/>
    <mergeCell ref="A144:C144"/>
    <mergeCell ref="A136:C136"/>
    <mergeCell ref="A157:B157"/>
    <mergeCell ref="A158:B158"/>
    <mergeCell ref="A153:B153"/>
    <mergeCell ref="A155:B155"/>
    <mergeCell ref="A156:B156"/>
    <mergeCell ref="A139:C139"/>
    <mergeCell ref="P180:R180"/>
    <mergeCell ref="C159:D159"/>
    <mergeCell ref="C155:D155"/>
    <mergeCell ref="P181:R181"/>
    <mergeCell ref="A68:B68"/>
    <mergeCell ref="A171:B171"/>
    <mergeCell ref="A181:B181"/>
    <mergeCell ref="A172:C172"/>
    <mergeCell ref="A180:B180"/>
    <mergeCell ref="A142:C142"/>
    <mergeCell ref="F98:G98"/>
    <mergeCell ref="F112:G112"/>
    <mergeCell ref="F116:G116"/>
    <mergeCell ref="A126:C126"/>
    <mergeCell ref="A127:C127"/>
    <mergeCell ref="A131:C131"/>
    <mergeCell ref="N2:N7"/>
    <mergeCell ref="C11:H11"/>
    <mergeCell ref="C13:H13"/>
    <mergeCell ref="C14:H14"/>
    <mergeCell ref="L2:L7"/>
    <mergeCell ref="C211:E211"/>
    <mergeCell ref="B190:I190"/>
    <mergeCell ref="B200:I200"/>
    <mergeCell ref="B191:I191"/>
    <mergeCell ref="B192:I192"/>
    <mergeCell ref="B193:I193"/>
    <mergeCell ref="B194:I194"/>
    <mergeCell ref="B199:I199"/>
    <mergeCell ref="B197:I197"/>
    <mergeCell ref="B198:I198"/>
    <mergeCell ref="B196:I196"/>
    <mergeCell ref="B195:I195"/>
    <mergeCell ref="A124:B124"/>
    <mergeCell ref="A125:B125"/>
    <mergeCell ref="A138:C138"/>
    <mergeCell ref="A79:B79"/>
    <mergeCell ref="A83:B83"/>
    <mergeCell ref="A129:B129"/>
    <mergeCell ref="A137:C137"/>
    <mergeCell ref="A130:C130"/>
    <mergeCell ref="A128:C128"/>
    <mergeCell ref="A133:C133"/>
    <mergeCell ref="A81:B81"/>
    <mergeCell ref="A80:B80"/>
    <mergeCell ref="D147:F147"/>
    <mergeCell ref="G147:I147"/>
    <mergeCell ref="B189:I189"/>
    <mergeCell ref="B188:I188"/>
    <mergeCell ref="A147:C147"/>
    <mergeCell ref="A148:C148"/>
    <mergeCell ref="A159:B159"/>
    <mergeCell ref="A160:B160"/>
    <mergeCell ref="C40:D40"/>
    <mergeCell ref="A33:B33"/>
    <mergeCell ref="A35:B35"/>
    <mergeCell ref="A36:B36"/>
    <mergeCell ref="C37:D37"/>
    <mergeCell ref="A62:B62"/>
    <mergeCell ref="A63:B63"/>
    <mergeCell ref="A65:C65"/>
    <mergeCell ref="A64:C64"/>
    <mergeCell ref="A85:B85"/>
    <mergeCell ref="A66:B66"/>
    <mergeCell ref="A71:B71"/>
    <mergeCell ref="A78:B78"/>
    <mergeCell ref="A72:B72"/>
    <mergeCell ref="A73:B73"/>
    <mergeCell ref="A74:B74"/>
    <mergeCell ref="A76:B76"/>
    <mergeCell ref="A75:C75"/>
    <mergeCell ref="A77:C77"/>
    <mergeCell ref="E37:F37"/>
    <mergeCell ref="D4:I5"/>
    <mergeCell ref="A38:B38"/>
    <mergeCell ref="G21:H21"/>
    <mergeCell ref="C21:D21"/>
    <mergeCell ref="C25:H25"/>
    <mergeCell ref="C23:D23"/>
    <mergeCell ref="E21:F21"/>
    <mergeCell ref="C18:H18"/>
    <mergeCell ref="C19:H19"/>
    <mergeCell ref="C16:H16"/>
  </mergeCells>
  <phoneticPr fontId="10" type="noConversion"/>
  <conditionalFormatting sqref="P157:R157 P159:R159 P180:R182 P155:R155">
    <cfRule type="expression" dxfId="14" priority="14" stopIfTrue="1">
      <formula>"Eigenkapital ungenügend"</formula>
    </cfRule>
  </conditionalFormatting>
  <conditionalFormatting sqref="J94:J104">
    <cfRule type="cellIs" priority="15" stopIfTrue="1" operator="equal">
      <formula>0</formula>
    </cfRule>
  </conditionalFormatting>
  <conditionalFormatting sqref="F95:G97 F99:G104 A95:A105 H95:I104 B95:E104 F91 I94">
    <cfRule type="expression" dxfId="13" priority="16" stopIfTrue="1">
      <formula>$A$90=0</formula>
    </cfRule>
  </conditionalFormatting>
  <conditionalFormatting sqref="F98:G98">
    <cfRule type="expression" dxfId="12" priority="17" stopIfTrue="1">
      <formula>$A$90=0</formula>
    </cfRule>
  </conditionalFormatting>
  <conditionalFormatting sqref="C155:D155">
    <cfRule type="cellIs" dxfId="11" priority="10" stopIfTrue="1" operator="lessThan">
      <formula>0.1</formula>
    </cfRule>
    <cfRule type="cellIs" dxfId="10" priority="11" stopIfTrue="1" operator="equal">
      <formula>0.1</formula>
    </cfRule>
    <cfRule type="cellIs" dxfId="9" priority="12" stopIfTrue="1" operator="greaterThan">
      <formula>0.1</formula>
    </cfRule>
  </conditionalFormatting>
  <conditionalFormatting sqref="C157:D157">
    <cfRule type="cellIs" dxfId="8" priority="7" operator="lessThan">
      <formula>1</formula>
    </cfRule>
    <cfRule type="cellIs" dxfId="7" priority="8" operator="equal">
      <formula>1</formula>
    </cfRule>
    <cfRule type="cellIs" dxfId="6" priority="9" operator="greaterThan">
      <formula>1</formula>
    </cfRule>
  </conditionalFormatting>
  <conditionalFormatting sqref="C159:D159">
    <cfRule type="cellIs" dxfId="5" priority="4" stopIfTrue="1" operator="lessThan">
      <formula>0.1</formula>
    </cfRule>
    <cfRule type="cellIs" dxfId="4" priority="5" stopIfTrue="1" operator="equal">
      <formula>0.1</formula>
    </cfRule>
    <cfRule type="cellIs" dxfId="3" priority="6" stopIfTrue="1" operator="greaterThan">
      <formula>0.1</formula>
    </cfRule>
  </conditionalFormatting>
  <conditionalFormatting sqref="C159:D159">
    <cfRule type="cellIs" dxfId="2" priority="1" operator="lessThan">
      <formula>1</formula>
    </cfRule>
    <cfRule type="cellIs" dxfId="1" priority="2" operator="equal">
      <formula>1</formula>
    </cfRule>
    <cfRule type="cellIs" dxfId="0" priority="3" operator="greaterThan">
      <formula>1</formula>
    </cfRule>
  </conditionalFormatting>
  <pageMargins left="0.55118110236220474" right="0.39370078740157483" top="0.86614173228346458" bottom="0.39370078740157483" header="0.51181102362204722" footer="0.51181102362204722"/>
  <pageSetup paperSize="9" scale="83" orientation="portrait" verticalDpi="300" r:id="rId1"/>
  <headerFooter alignWithMargins="0"/>
  <rowBreaks count="3" manualBreakCount="3">
    <brk id="41" max="12" man="1"/>
    <brk id="119" max="12" man="1"/>
    <brk id="18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0</xdr:col>
                    <xdr:colOff>213360</xdr:colOff>
                    <xdr:row>165</xdr:row>
                    <xdr:rowOff>144780</xdr:rowOff>
                  </from>
                  <to>
                    <xdr:col>1</xdr:col>
                    <xdr:colOff>99060</xdr:colOff>
                    <xdr:row>167</xdr:row>
                    <xdr:rowOff>22860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0</xdr:col>
                    <xdr:colOff>213360</xdr:colOff>
                    <xdr:row>166</xdr:row>
                    <xdr:rowOff>144780</xdr:rowOff>
                  </from>
                  <to>
                    <xdr:col>1</xdr:col>
                    <xdr:colOff>99060</xdr:colOff>
                    <xdr:row>168</xdr:row>
                    <xdr:rowOff>22860</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4</xdr:col>
                    <xdr:colOff>800100</xdr:colOff>
                    <xdr:row>26</xdr:row>
                    <xdr:rowOff>99060</xdr:rowOff>
                  </from>
                  <to>
                    <xdr:col>5</xdr:col>
                    <xdr:colOff>289560</xdr:colOff>
                    <xdr:row>28</xdr:row>
                    <xdr:rowOff>60960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6</xdr:col>
                    <xdr:colOff>800100</xdr:colOff>
                    <xdr:row>25</xdr:row>
                    <xdr:rowOff>30480</xdr:rowOff>
                  </from>
                  <to>
                    <xdr:col>7</xdr:col>
                    <xdr:colOff>289560</xdr:colOff>
                    <xdr:row>27</xdr:row>
                    <xdr:rowOff>45720</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6</xdr:col>
                    <xdr:colOff>800100</xdr:colOff>
                    <xdr:row>27</xdr:row>
                    <xdr:rowOff>99060</xdr:rowOff>
                  </from>
                  <to>
                    <xdr:col>7</xdr:col>
                    <xdr:colOff>289560</xdr:colOff>
                    <xdr:row>29</xdr:row>
                    <xdr:rowOff>60960</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800100</xdr:colOff>
                    <xdr:row>25</xdr:row>
                    <xdr:rowOff>30480</xdr:rowOff>
                  </from>
                  <to>
                    <xdr:col>5</xdr:col>
                    <xdr:colOff>289560</xdr:colOff>
                    <xdr:row>27</xdr:row>
                    <xdr:rowOff>45720</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0</xdr:col>
                    <xdr:colOff>213360</xdr:colOff>
                    <xdr:row>164</xdr:row>
                    <xdr:rowOff>114300</xdr:rowOff>
                  </from>
                  <to>
                    <xdr:col>1</xdr:col>
                    <xdr:colOff>99060</xdr:colOff>
                    <xdr:row>166</xdr:row>
                    <xdr:rowOff>22860</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0</xdr:col>
                    <xdr:colOff>213360</xdr:colOff>
                    <xdr:row>168</xdr:row>
                    <xdr:rowOff>144780</xdr:rowOff>
                  </from>
                  <to>
                    <xdr:col>1</xdr:col>
                    <xdr:colOff>99060</xdr:colOff>
                    <xdr:row>170</xdr:row>
                    <xdr:rowOff>22860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213360</xdr:colOff>
                    <xdr:row>167</xdr:row>
                    <xdr:rowOff>144780</xdr:rowOff>
                  </from>
                  <to>
                    <xdr:col>1</xdr:col>
                    <xdr:colOff>99060</xdr:colOff>
                    <xdr:row>169</xdr:row>
                    <xdr:rowOff>22860</xdr:rowOff>
                  </to>
                </anchor>
              </controlPr>
            </control>
          </mc:Choice>
        </mc:AlternateContent>
        <mc:AlternateContent xmlns:mc="http://schemas.openxmlformats.org/markup-compatibility/2006">
          <mc:Choice Requires="x14">
            <control shapeId="2118" r:id="rId13" name="Check Box 70">
              <controlPr defaultSize="0" autoFill="0" autoLine="0" autoPict="0">
                <anchor moveWithCells="1">
                  <from>
                    <xdr:col>4</xdr:col>
                    <xdr:colOff>807720</xdr:colOff>
                    <xdr:row>94</xdr:row>
                    <xdr:rowOff>45720</xdr:rowOff>
                  </from>
                  <to>
                    <xdr:col>5</xdr:col>
                    <xdr:colOff>297180</xdr:colOff>
                    <xdr:row>96</xdr:row>
                    <xdr:rowOff>30480</xdr:rowOff>
                  </to>
                </anchor>
              </controlPr>
            </control>
          </mc:Choice>
        </mc:AlternateContent>
        <mc:AlternateContent xmlns:mc="http://schemas.openxmlformats.org/markup-compatibility/2006">
          <mc:Choice Requires="x14">
            <control shapeId="2119" r:id="rId14" name="Check Box 71">
              <controlPr defaultSize="0" autoFill="0" autoLine="0" autoPict="0">
                <anchor moveWithCells="1">
                  <from>
                    <xdr:col>6</xdr:col>
                    <xdr:colOff>807720</xdr:colOff>
                    <xdr:row>94</xdr:row>
                    <xdr:rowOff>45720</xdr:rowOff>
                  </from>
                  <to>
                    <xdr:col>7</xdr:col>
                    <xdr:colOff>297180</xdr:colOff>
                    <xdr:row>96</xdr:row>
                    <xdr:rowOff>30480</xdr:rowOff>
                  </to>
                </anchor>
              </controlPr>
            </control>
          </mc:Choice>
        </mc:AlternateContent>
        <mc:AlternateContent xmlns:mc="http://schemas.openxmlformats.org/markup-compatibility/2006">
          <mc:Choice Requires="x14">
            <control shapeId="2126" r:id="rId15" name="Check Box 78">
              <controlPr defaultSize="0" autoFill="0" autoLine="0" autoPict="0">
                <anchor moveWithCells="1">
                  <from>
                    <xdr:col>4</xdr:col>
                    <xdr:colOff>807720</xdr:colOff>
                    <xdr:row>98</xdr:row>
                    <xdr:rowOff>45720</xdr:rowOff>
                  </from>
                  <to>
                    <xdr:col>5</xdr:col>
                    <xdr:colOff>297180</xdr:colOff>
                    <xdr:row>100</xdr:row>
                    <xdr:rowOff>30480</xdr:rowOff>
                  </to>
                </anchor>
              </controlPr>
            </control>
          </mc:Choice>
        </mc:AlternateContent>
        <mc:AlternateContent xmlns:mc="http://schemas.openxmlformats.org/markup-compatibility/2006">
          <mc:Choice Requires="x14">
            <control shapeId="2127" r:id="rId16" name="Check Box 79">
              <controlPr defaultSize="0" autoFill="0" autoLine="0" autoPict="0">
                <anchor moveWithCells="1">
                  <from>
                    <xdr:col>6</xdr:col>
                    <xdr:colOff>807720</xdr:colOff>
                    <xdr:row>98</xdr:row>
                    <xdr:rowOff>45720</xdr:rowOff>
                  </from>
                  <to>
                    <xdr:col>7</xdr:col>
                    <xdr:colOff>297180</xdr:colOff>
                    <xdr:row>100</xdr:row>
                    <xdr:rowOff>30480</xdr:rowOff>
                  </to>
                </anchor>
              </controlPr>
            </control>
          </mc:Choice>
        </mc:AlternateContent>
        <mc:AlternateContent xmlns:mc="http://schemas.openxmlformats.org/markup-compatibility/2006">
          <mc:Choice Requires="x14">
            <control shapeId="2128" r:id="rId17" name="Check Box 80">
              <controlPr defaultSize="0" autoFill="0" autoLine="0" autoPict="0">
                <anchor moveWithCells="1">
                  <from>
                    <xdr:col>4</xdr:col>
                    <xdr:colOff>807720</xdr:colOff>
                    <xdr:row>100</xdr:row>
                    <xdr:rowOff>45720</xdr:rowOff>
                  </from>
                  <to>
                    <xdr:col>5</xdr:col>
                    <xdr:colOff>297180</xdr:colOff>
                    <xdr:row>102</xdr:row>
                    <xdr:rowOff>30480</xdr:rowOff>
                  </to>
                </anchor>
              </controlPr>
            </control>
          </mc:Choice>
        </mc:AlternateContent>
        <mc:AlternateContent xmlns:mc="http://schemas.openxmlformats.org/markup-compatibility/2006">
          <mc:Choice Requires="x14">
            <control shapeId="2129" r:id="rId18" name="Check Box 81">
              <controlPr defaultSize="0" autoFill="0" autoLine="0" autoPict="0">
                <anchor moveWithCells="1">
                  <from>
                    <xdr:col>6</xdr:col>
                    <xdr:colOff>807720</xdr:colOff>
                    <xdr:row>100</xdr:row>
                    <xdr:rowOff>45720</xdr:rowOff>
                  </from>
                  <to>
                    <xdr:col>7</xdr:col>
                    <xdr:colOff>297180</xdr:colOff>
                    <xdr:row>102</xdr:row>
                    <xdr:rowOff>30480</xdr:rowOff>
                  </to>
                </anchor>
              </controlPr>
            </control>
          </mc:Choice>
        </mc:AlternateContent>
        <mc:AlternateContent xmlns:mc="http://schemas.openxmlformats.org/markup-compatibility/2006">
          <mc:Choice Requires="x14">
            <control shapeId="2130" r:id="rId19" name="Check Box 82">
              <controlPr defaultSize="0" autoFill="0" autoLine="0" autoPict="0">
                <anchor moveWithCells="1">
                  <from>
                    <xdr:col>4</xdr:col>
                    <xdr:colOff>807720</xdr:colOff>
                    <xdr:row>102</xdr:row>
                    <xdr:rowOff>45720</xdr:rowOff>
                  </from>
                  <to>
                    <xdr:col>5</xdr:col>
                    <xdr:colOff>297180</xdr:colOff>
                    <xdr:row>104</xdr:row>
                    <xdr:rowOff>30480</xdr:rowOff>
                  </to>
                </anchor>
              </controlPr>
            </control>
          </mc:Choice>
        </mc:AlternateContent>
        <mc:AlternateContent xmlns:mc="http://schemas.openxmlformats.org/markup-compatibility/2006">
          <mc:Choice Requires="x14">
            <control shapeId="2131" r:id="rId20" name="Check Box 83">
              <controlPr defaultSize="0" autoFill="0" autoLine="0" autoPict="0">
                <anchor moveWithCells="1">
                  <from>
                    <xdr:col>6</xdr:col>
                    <xdr:colOff>807720</xdr:colOff>
                    <xdr:row>102</xdr:row>
                    <xdr:rowOff>45720</xdr:rowOff>
                  </from>
                  <to>
                    <xdr:col>7</xdr:col>
                    <xdr:colOff>297180</xdr:colOff>
                    <xdr:row>104</xdr:row>
                    <xdr:rowOff>30480</xdr:rowOff>
                  </to>
                </anchor>
              </controlPr>
            </control>
          </mc:Choice>
        </mc:AlternateContent>
        <mc:AlternateContent xmlns:mc="http://schemas.openxmlformats.org/markup-compatibility/2006">
          <mc:Choice Requires="x14">
            <control shapeId="2153" r:id="rId21" name="Check Box 105">
              <controlPr defaultSize="0" autoFill="0" autoLine="0" autoPict="0">
                <anchor moveWithCells="1">
                  <from>
                    <xdr:col>4</xdr:col>
                    <xdr:colOff>807720</xdr:colOff>
                    <xdr:row>89</xdr:row>
                    <xdr:rowOff>175260</xdr:rowOff>
                  </from>
                  <to>
                    <xdr:col>5</xdr:col>
                    <xdr:colOff>297180</xdr:colOff>
                    <xdr:row>91</xdr:row>
                    <xdr:rowOff>60960</xdr:rowOff>
                  </to>
                </anchor>
              </controlPr>
            </control>
          </mc:Choice>
        </mc:AlternateContent>
        <mc:AlternateContent xmlns:mc="http://schemas.openxmlformats.org/markup-compatibility/2006">
          <mc:Choice Requires="x14">
            <control shapeId="2154" r:id="rId22" name="Check Box 106">
              <controlPr defaultSize="0" autoFill="0" autoLine="0" autoPict="0">
                <anchor moveWithCells="1">
                  <from>
                    <xdr:col>4</xdr:col>
                    <xdr:colOff>807720</xdr:colOff>
                    <xdr:row>92</xdr:row>
                    <xdr:rowOff>45720</xdr:rowOff>
                  </from>
                  <to>
                    <xdr:col>5</xdr:col>
                    <xdr:colOff>297180</xdr:colOff>
                    <xdr:row>94</xdr:row>
                    <xdr:rowOff>30480</xdr:rowOff>
                  </to>
                </anchor>
              </controlPr>
            </control>
          </mc:Choice>
        </mc:AlternateContent>
        <mc:AlternateContent xmlns:mc="http://schemas.openxmlformats.org/markup-compatibility/2006">
          <mc:Choice Requires="x14">
            <control shapeId="2155" r:id="rId23" name="Check Box 107">
              <controlPr defaultSize="0" autoFill="0" autoLine="0" autoPict="0">
                <anchor moveWithCells="1">
                  <from>
                    <xdr:col>6</xdr:col>
                    <xdr:colOff>807720</xdr:colOff>
                    <xdr:row>92</xdr:row>
                    <xdr:rowOff>45720</xdr:rowOff>
                  </from>
                  <to>
                    <xdr:col>7</xdr:col>
                    <xdr:colOff>297180</xdr:colOff>
                    <xdr:row>94</xdr:row>
                    <xdr:rowOff>30480</xdr:rowOff>
                  </to>
                </anchor>
              </controlPr>
            </control>
          </mc:Choice>
        </mc:AlternateContent>
        <mc:AlternateContent xmlns:mc="http://schemas.openxmlformats.org/markup-compatibility/2006">
          <mc:Choice Requires="x14">
            <control shapeId="2156" r:id="rId24" name="Check Box 108">
              <controlPr defaultSize="0" autoFill="0" autoLine="0" autoPict="0">
                <anchor moveWithCells="1">
                  <from>
                    <xdr:col>6</xdr:col>
                    <xdr:colOff>807720</xdr:colOff>
                    <xdr:row>89</xdr:row>
                    <xdr:rowOff>175260</xdr:rowOff>
                  </from>
                  <to>
                    <xdr:col>7</xdr:col>
                    <xdr:colOff>297180</xdr:colOff>
                    <xdr:row>91</xdr:row>
                    <xdr:rowOff>60960</xdr:rowOff>
                  </to>
                </anchor>
              </controlPr>
            </control>
          </mc:Choice>
        </mc:AlternateContent>
        <mc:AlternateContent xmlns:mc="http://schemas.openxmlformats.org/markup-compatibility/2006">
          <mc:Choice Requires="x14">
            <control shapeId="2161" r:id="rId25" name="Check Box 113">
              <controlPr defaultSize="0" autoFill="0" autoLine="0" autoPict="0">
                <anchor moveWithCells="1">
                  <from>
                    <xdr:col>4</xdr:col>
                    <xdr:colOff>807720</xdr:colOff>
                    <xdr:row>108</xdr:row>
                    <xdr:rowOff>68580</xdr:rowOff>
                  </from>
                  <to>
                    <xdr:col>5</xdr:col>
                    <xdr:colOff>297180</xdr:colOff>
                    <xdr:row>110</xdr:row>
                    <xdr:rowOff>38100</xdr:rowOff>
                  </to>
                </anchor>
              </controlPr>
            </control>
          </mc:Choice>
        </mc:AlternateContent>
        <mc:AlternateContent xmlns:mc="http://schemas.openxmlformats.org/markup-compatibility/2006">
          <mc:Choice Requires="x14">
            <control shapeId="2162" r:id="rId26" name="Check Box 114">
              <controlPr defaultSize="0" autoFill="0" autoLine="0" autoPict="0">
                <anchor moveWithCells="1">
                  <from>
                    <xdr:col>7</xdr:col>
                    <xdr:colOff>0</xdr:colOff>
                    <xdr:row>108</xdr:row>
                    <xdr:rowOff>68580</xdr:rowOff>
                  </from>
                  <to>
                    <xdr:col>7</xdr:col>
                    <xdr:colOff>304800</xdr:colOff>
                    <xdr:row>110</xdr:row>
                    <xdr:rowOff>38100</xdr:rowOff>
                  </to>
                </anchor>
              </controlPr>
            </control>
          </mc:Choice>
        </mc:AlternateContent>
        <mc:AlternateContent xmlns:mc="http://schemas.openxmlformats.org/markup-compatibility/2006">
          <mc:Choice Requires="x14">
            <control shapeId="2163" r:id="rId27" name="Check Box 115">
              <controlPr defaultSize="0" autoFill="0" autoLine="0" autoPict="0">
                <anchor moveWithCells="1">
                  <from>
                    <xdr:col>4</xdr:col>
                    <xdr:colOff>807720</xdr:colOff>
                    <xdr:row>112</xdr:row>
                    <xdr:rowOff>45720</xdr:rowOff>
                  </from>
                  <to>
                    <xdr:col>5</xdr:col>
                    <xdr:colOff>297180</xdr:colOff>
                    <xdr:row>114</xdr:row>
                    <xdr:rowOff>30480</xdr:rowOff>
                  </to>
                </anchor>
              </controlPr>
            </control>
          </mc:Choice>
        </mc:AlternateContent>
        <mc:AlternateContent xmlns:mc="http://schemas.openxmlformats.org/markup-compatibility/2006">
          <mc:Choice Requires="x14">
            <control shapeId="2164" r:id="rId28" name="Check Box 116">
              <controlPr defaultSize="0" autoFill="0" autoLine="0" autoPict="0">
                <anchor moveWithCells="1">
                  <from>
                    <xdr:col>6</xdr:col>
                    <xdr:colOff>807720</xdr:colOff>
                    <xdr:row>112</xdr:row>
                    <xdr:rowOff>45720</xdr:rowOff>
                  </from>
                  <to>
                    <xdr:col>7</xdr:col>
                    <xdr:colOff>297180</xdr:colOff>
                    <xdr:row>114</xdr:row>
                    <xdr:rowOff>30480</xdr:rowOff>
                  </to>
                </anchor>
              </controlPr>
            </control>
          </mc:Choice>
        </mc:AlternateContent>
        <mc:AlternateContent xmlns:mc="http://schemas.openxmlformats.org/markup-compatibility/2006">
          <mc:Choice Requires="x14">
            <control shapeId="2168" r:id="rId29" name="Check Box 120">
              <controlPr defaultSize="0" autoFill="0" autoLine="0" autoPict="0">
                <anchor moveWithCells="1">
                  <from>
                    <xdr:col>4</xdr:col>
                    <xdr:colOff>556260</xdr:colOff>
                    <xdr:row>148</xdr:row>
                    <xdr:rowOff>99060</xdr:rowOff>
                  </from>
                  <to>
                    <xdr:col>5</xdr:col>
                    <xdr:colOff>38100</xdr:colOff>
                    <xdr:row>150</xdr:row>
                    <xdr:rowOff>30480</xdr:rowOff>
                  </to>
                </anchor>
              </controlPr>
            </control>
          </mc:Choice>
        </mc:AlternateContent>
        <mc:AlternateContent xmlns:mc="http://schemas.openxmlformats.org/markup-compatibility/2006">
          <mc:Choice Requires="x14">
            <control shapeId="2169" r:id="rId30" name="Check Box 121">
              <controlPr defaultSize="0" autoFill="0" autoLine="0" autoPict="0">
                <anchor moveWithCells="1">
                  <from>
                    <xdr:col>6</xdr:col>
                    <xdr:colOff>632460</xdr:colOff>
                    <xdr:row>148</xdr:row>
                    <xdr:rowOff>99060</xdr:rowOff>
                  </from>
                  <to>
                    <xdr:col>7</xdr:col>
                    <xdr:colOff>114300</xdr:colOff>
                    <xdr:row>150</xdr:row>
                    <xdr:rowOff>30480</xdr:rowOff>
                  </to>
                </anchor>
              </controlPr>
            </control>
          </mc:Choice>
        </mc:AlternateContent>
        <mc:AlternateContent xmlns:mc="http://schemas.openxmlformats.org/markup-compatibility/2006">
          <mc:Choice Requires="x14">
            <control shapeId="2172" r:id="rId31" name="Check Box 124">
              <controlPr defaultSize="0" autoFill="0" autoLine="0" autoPict="0">
                <anchor moveWithCells="1">
                  <from>
                    <xdr:col>6</xdr:col>
                    <xdr:colOff>800100</xdr:colOff>
                    <xdr:row>26</xdr:row>
                    <xdr:rowOff>83820</xdr:rowOff>
                  </from>
                  <to>
                    <xdr:col>7</xdr:col>
                    <xdr:colOff>289560</xdr:colOff>
                    <xdr:row>28</xdr:row>
                    <xdr:rowOff>45720</xdr:rowOff>
                  </to>
                </anchor>
              </controlPr>
            </control>
          </mc:Choice>
        </mc:AlternateContent>
        <mc:AlternateContent xmlns:mc="http://schemas.openxmlformats.org/markup-compatibility/2006">
          <mc:Choice Requires="x14">
            <control shapeId="2173" r:id="rId32" name="Check Box 125">
              <controlPr defaultSize="0" autoFill="0" autoLine="0" autoPict="0">
                <anchor moveWithCells="1">
                  <from>
                    <xdr:col>7</xdr:col>
                    <xdr:colOff>45720</xdr:colOff>
                    <xdr:row>35</xdr:row>
                    <xdr:rowOff>121920</xdr:rowOff>
                  </from>
                  <to>
                    <xdr:col>8</xdr:col>
                    <xdr:colOff>38100</xdr:colOff>
                    <xdr:row>37</xdr:row>
                    <xdr:rowOff>68580</xdr:rowOff>
                  </to>
                </anchor>
              </controlPr>
            </control>
          </mc:Choice>
        </mc:AlternateContent>
        <mc:AlternateContent xmlns:mc="http://schemas.openxmlformats.org/markup-compatibility/2006">
          <mc:Choice Requires="x14">
            <control shapeId="2174" r:id="rId33" name="Check Box 126">
              <controlPr defaultSize="0" autoFill="0" autoLine="0" autoPict="0">
                <anchor moveWithCells="1">
                  <from>
                    <xdr:col>7</xdr:col>
                    <xdr:colOff>45720</xdr:colOff>
                    <xdr:row>34</xdr:row>
                    <xdr:rowOff>114300</xdr:rowOff>
                  </from>
                  <to>
                    <xdr:col>8</xdr:col>
                    <xdr:colOff>38100</xdr:colOff>
                    <xdr:row>36</xdr:row>
                    <xdr:rowOff>60960</xdr:rowOff>
                  </to>
                </anchor>
              </controlPr>
            </control>
          </mc:Choice>
        </mc:AlternateContent>
        <mc:AlternateContent xmlns:mc="http://schemas.openxmlformats.org/markup-compatibility/2006">
          <mc:Choice Requires="x14">
            <control shapeId="2175" r:id="rId34" name="Check Box 127">
              <controlPr defaultSize="0" autoFill="0" autoLine="0" autoPict="0">
                <anchor moveWithCells="1">
                  <from>
                    <xdr:col>7</xdr:col>
                    <xdr:colOff>45720</xdr:colOff>
                    <xdr:row>33</xdr:row>
                    <xdr:rowOff>30480</xdr:rowOff>
                  </from>
                  <to>
                    <xdr:col>8</xdr:col>
                    <xdr:colOff>38100</xdr:colOff>
                    <xdr:row>35</xdr:row>
                    <xdr:rowOff>45720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0EF14DCEA1EB42A4E025C34FDA4319" ma:contentTypeVersion="21" ma:contentTypeDescription="Ein neues Dokument erstellen." ma:contentTypeScope="" ma:versionID="a7f6cb5237f1398b023bcd72e735036c">
  <xsd:schema xmlns:xsd="http://www.w3.org/2001/XMLSchema" xmlns:xs="http://www.w3.org/2001/XMLSchema" xmlns:p="http://schemas.microsoft.com/office/2006/metadata/properties" xmlns:ns2="e711d513-9c93-4344-b070-b9fab7cd5c8a" xmlns:ns3="95b92c10-a484-4f04-b575-4d00e0e53751" targetNamespace="http://schemas.microsoft.com/office/2006/metadata/properties" ma:root="true" ma:fieldsID="ffa45c0bb84aa2c4520378a4a9cc677c" ns2:_="" ns3:_="">
    <xsd:import namespace="e711d513-9c93-4344-b070-b9fab7cd5c8a"/>
    <xsd:import namespace="95b92c10-a484-4f04-b575-4d00e0e53751"/>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DateTaken" minOccurs="0"/>
                <xsd:element ref="ns3:MediaLengthInSeconds"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ServiceOCR" minOccurs="0"/>
                <xsd:element ref="ns3:MediaServiceLocation"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1d513-9c93-4344-b070-b9fab7cd5c8a" elementFormDefault="qualified">
    <xsd:import namespace="http://schemas.microsoft.com/office/2006/documentManagement/types"/>
    <xsd:import namespace="http://schemas.microsoft.com/office/infopath/2007/PartnerControls"/>
    <xsd:element name="TaxKeywordTaxHTField" ma:index="7"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8" nillable="true" ma:displayName="Taxonomy Catch All Column" ma:hidden="true" ma:list="{7bd308de-361e-4575-b4ce-ead0914e1b10}" ma:internalName="TaxCatchAll" ma:showField="CatchAllData" ma:web="e711d513-9c93-4344-b070-b9fab7cd5c8a">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0"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b92c10-a484-4f04-b575-4d00e0e53751" elementFormDefault="qualified">
    <xsd:import namespace="http://schemas.microsoft.com/office/2006/documentManagement/types"/>
    <xsd:import namespace="http://schemas.microsoft.com/office/infopath/2007/PartnerControls"/>
    <xsd:element name="MediaServiceAutoTags" ma:index="11"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275A70-EE3F-4125-9751-AC0363AB6434}"/>
</file>

<file path=customXml/itemProps2.xml><?xml version="1.0" encoding="utf-8"?>
<ds:datastoreItem xmlns:ds="http://schemas.openxmlformats.org/officeDocument/2006/customXml" ds:itemID="{AB1C92CB-A534-4B64-944B-D9722188CCE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Lizenzantrag</vt:lpstr>
      <vt:lpstr>Lizenzantrag!Druckbereich</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Thomas Brotzer</cp:lastModifiedBy>
  <cp:lastPrinted>2008-07-14T14:34:08Z</cp:lastPrinted>
  <dcterms:created xsi:type="dcterms:W3CDTF">2002-06-06T12:53:06Z</dcterms:created>
  <dcterms:modified xsi:type="dcterms:W3CDTF">2022-07-29T12:09:14Z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